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1840" windowHeight="13140" tabRatio="859" activeTab="2"/>
  </bookViews>
  <sheets>
    <sheet name="lista" sheetId="5" r:id="rId1"/>
    <sheet name="turniej" sheetId="27" r:id="rId2"/>
    <sheet name="klasyfikacja" sheetId="28" r:id="rId3"/>
  </sheets>
  <definedNames>
    <definedName name="_xlnm.Print_Area" localSheetId="0">lista!$A$1:$E$25</definedName>
    <definedName name="_xlnm.Print_Area" localSheetId="1">turniej!$A$1:$W$67</definedName>
  </definedNames>
  <calcPr calcId="114210"/>
</workbook>
</file>

<file path=xl/calcChain.xml><?xml version="1.0" encoding="utf-8"?>
<calcChain xmlns="http://schemas.openxmlformats.org/spreadsheetml/2006/main">
  <c r="B33" i="27"/>
  <c r="E34"/>
  <c r="H49"/>
  <c r="K48"/>
  <c r="B19"/>
  <c r="C19" i="28"/>
  <c r="B37" i="27"/>
  <c r="C22" i="28"/>
  <c r="B35" i="27"/>
  <c r="C17" i="28"/>
  <c r="B29" i="27"/>
  <c r="B31"/>
  <c r="E58"/>
  <c r="H57"/>
  <c r="B27"/>
  <c r="E56"/>
  <c r="B21"/>
  <c r="E53"/>
  <c r="E51"/>
  <c r="H52"/>
  <c r="B13"/>
  <c r="E48"/>
  <c r="H47"/>
  <c r="B11"/>
  <c r="E46"/>
  <c r="B39"/>
  <c r="E38"/>
  <c r="H36"/>
  <c r="E30"/>
  <c r="H28"/>
  <c r="K32"/>
  <c r="B25"/>
  <c r="E26"/>
  <c r="B17"/>
  <c r="E18"/>
  <c r="B23"/>
  <c r="E22"/>
  <c r="H20"/>
  <c r="E14"/>
  <c r="B9"/>
  <c r="E10"/>
  <c r="H12"/>
  <c r="K16"/>
  <c r="C9" i="28"/>
  <c r="C23"/>
  <c r="C14"/>
  <c r="C16"/>
  <c r="E61" i="27"/>
  <c r="H62"/>
  <c r="C12" i="28"/>
  <c r="H59" i="27"/>
  <c r="K58"/>
  <c r="C8" i="28"/>
  <c r="N24" i="27"/>
  <c r="C15" i="28"/>
  <c r="H64" i="27"/>
  <c r="K63"/>
  <c r="C13" i="28"/>
  <c r="H54" i="27"/>
  <c r="K53"/>
  <c r="E63"/>
  <c r="C21" i="28"/>
  <c r="C20"/>
  <c r="C18"/>
</calcChain>
</file>

<file path=xl/sharedStrings.xml><?xml version="1.0" encoding="utf-8"?>
<sst xmlns="http://schemas.openxmlformats.org/spreadsheetml/2006/main" count="128" uniqueCount="98">
  <si>
    <t>A</t>
  </si>
  <si>
    <t>B</t>
  </si>
  <si>
    <t>finał</t>
  </si>
  <si>
    <t>zwycięzca</t>
  </si>
  <si>
    <t>2.</t>
  </si>
  <si>
    <t>1.</t>
  </si>
  <si>
    <t>lp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</si>
  <si>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</si>
  <si>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</si>
  <si>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</si>
  <si>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</si>
  <si>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</si>
  <si>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</si>
  <si>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</si>
  <si>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</si>
  <si>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</si>
  <si>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</si>
  <si>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</si>
  <si>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</si>
  <si>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</si>
  <si>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</si>
  <si>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miejsce</t>
  </si>
  <si>
    <t>klasyfikacja końcowa</t>
  </si>
  <si>
    <t>lista startowa</t>
  </si>
  <si>
    <t>SET System Elektronicznych Tabel - 2011 Marek Przybyłowicz</t>
  </si>
  <si>
    <t>5-8.</t>
  </si>
  <si>
    <t>1 miejsce</t>
  </si>
  <si>
    <t>1/2 finału</t>
  </si>
  <si>
    <t>1/4 finału</t>
  </si>
  <si>
    <t>klub</t>
  </si>
  <si>
    <t>2 miejsce</t>
  </si>
  <si>
    <t>C</t>
  </si>
  <si>
    <t>D</t>
  </si>
  <si>
    <t>E</t>
  </si>
  <si>
    <t>F</t>
  </si>
  <si>
    <t>G</t>
  </si>
  <si>
    <t>H</t>
  </si>
  <si>
    <t>9-12 miejsce</t>
  </si>
  <si>
    <t>13-16 miejsce</t>
  </si>
  <si>
    <t>1/8 finału</t>
  </si>
  <si>
    <t>gry o miejsca 1-16</t>
  </si>
  <si>
    <t xml:space="preserve">  </t>
  </si>
  <si>
    <t>gra pojedyncza</t>
  </si>
  <si>
    <t>nazwisko i imię</t>
  </si>
  <si>
    <t>gry o miejsca 5-16</t>
  </si>
  <si>
    <t>5-8 miejsce</t>
  </si>
  <si>
    <t>9-12.</t>
  </si>
  <si>
    <t>13-16.</t>
  </si>
  <si>
    <t>KRYNICKA Alicja</t>
  </si>
  <si>
    <t>Kalinowo</t>
  </si>
  <si>
    <t>GAJEWCZYK Magdalena</t>
  </si>
  <si>
    <t>SZARMACH Julia</t>
  </si>
  <si>
    <t>Ostróda</t>
  </si>
  <si>
    <t>CZAPLEJEWICZ Lena</t>
  </si>
  <si>
    <t>Olecko</t>
  </si>
  <si>
    <t>DZIKOŃSKA Nikola</t>
  </si>
  <si>
    <t>GOLDER Kinga</t>
  </si>
  <si>
    <t>Lubawa</t>
  </si>
  <si>
    <t>LICZNERSKA Maria</t>
  </si>
  <si>
    <t>ALEKSANDRZAK Klaudia</t>
  </si>
  <si>
    <t>Reszel</t>
  </si>
  <si>
    <t>WYSOCKA Gabriela</t>
  </si>
  <si>
    <t>SKARŻYŃSKA Maria</t>
  </si>
  <si>
    <t>SZYŁKIEWICZ Lena</t>
  </si>
  <si>
    <t>SARGALSKA Alicja</t>
  </si>
  <si>
    <t>Gwiździny</t>
  </si>
  <si>
    <t>OLIWA Wiktoria</t>
  </si>
  <si>
    <t>DMYTRYSZYN Natasza</t>
  </si>
  <si>
    <t>wolny los</t>
  </si>
  <si>
    <t>godz. 12:20, stół 6</t>
  </si>
  <si>
    <t>godz. 12:20, stół 7</t>
  </si>
  <si>
    <t>godz. 12:20, stół 8</t>
  </si>
  <si>
    <t>godz. 12:20, stół 9</t>
  </si>
  <si>
    <t>godz. 12:20, stół 10</t>
  </si>
  <si>
    <t>godz. 12:20, stół 11</t>
  </si>
  <si>
    <t>godz. 12:20, stół 12</t>
  </si>
  <si>
    <t>godz. 12:50, stół 1</t>
  </si>
  <si>
    <t>godz. 12:50, stół 2</t>
  </si>
  <si>
    <t>godz. 12:50, stół 3</t>
  </si>
  <si>
    <t>godz. 12:50, stół 4</t>
  </si>
  <si>
    <t>godz. 12:50, stół 5</t>
  </si>
  <si>
    <t>godz. 12:50, stół 6</t>
  </si>
  <si>
    <t>godz. 12:50, stół 7</t>
  </si>
  <si>
    <t>godz. 14:05, stół 13</t>
  </si>
  <si>
    <t>godz. 14:35, stół 1</t>
  </si>
  <si>
    <t>godz. 14:35, stół 3</t>
  </si>
  <si>
    <t>godz. 14:35, stół 4</t>
  </si>
  <si>
    <t>godz. 14:50, stół 13</t>
  </si>
  <si>
    <t>trzecie miejsce</t>
  </si>
  <si>
    <t>(do 3 wygranych setów)</t>
  </si>
  <si>
    <t>godz. 15:15, stół 9</t>
  </si>
  <si>
    <t>STEFANOWICZ Milena</t>
  </si>
  <si>
    <t>Lidzbark Warmiński</t>
  </si>
  <si>
    <t>godz. 13:50, stół 7</t>
  </si>
  <si>
    <t>DZIKOŃSKA</t>
  </si>
  <si>
    <t>GAJEWCZYK</t>
  </si>
  <si>
    <t>godz. 14:35, stół 14</t>
  </si>
  <si>
    <t>gra pojedyncza- I grupa Kobiety 2008 i mł</t>
  </si>
</sst>
</file>

<file path=xl/styles.xml><?xml version="1.0" encoding="utf-8"?>
<styleSheet xmlns="http://schemas.openxmlformats.org/spreadsheetml/2006/main">
  <fonts count="33">
    <font>
      <sz val="10"/>
      <name val="Arial"/>
      <charset val="238"/>
    </font>
    <font>
      <sz val="10"/>
      <name val="Calibri"/>
      <family val="2"/>
      <charset val="238"/>
    </font>
    <font>
      <b/>
      <sz val="14"/>
      <name val="Calibri"/>
      <family val="2"/>
      <charset val="238"/>
    </font>
    <font>
      <sz val="8"/>
      <name val="Arial"/>
      <family val="2"/>
      <charset val="238"/>
    </font>
    <font>
      <b/>
      <i/>
      <sz val="16"/>
      <color indexed="63"/>
      <name val="Calibri"/>
      <family val="2"/>
      <charset val="238"/>
    </font>
    <font>
      <sz val="13"/>
      <name val="Calibri"/>
      <family val="2"/>
      <charset val="238"/>
    </font>
    <font>
      <b/>
      <i/>
      <sz val="13"/>
      <name val="Calibri"/>
      <family val="2"/>
      <charset val="238"/>
    </font>
    <font>
      <b/>
      <sz val="13"/>
      <name val="Calibri"/>
      <family val="2"/>
      <charset val="238"/>
    </font>
    <font>
      <b/>
      <i/>
      <sz val="14"/>
      <color indexed="63"/>
      <name val="Calibri"/>
      <family val="2"/>
      <charset val="238"/>
    </font>
    <font>
      <b/>
      <i/>
      <sz val="20"/>
      <color indexed="9"/>
      <name val="Calibri"/>
      <family val="2"/>
      <charset val="238"/>
    </font>
    <font>
      <sz val="12"/>
      <name val="Calibri"/>
      <family val="2"/>
      <charset val="238"/>
    </font>
    <font>
      <sz val="14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i/>
      <sz val="14"/>
      <color indexed="9"/>
      <name val="Calibri"/>
      <family val="2"/>
      <charset val="238"/>
    </font>
    <font>
      <b/>
      <i/>
      <sz val="12"/>
      <color indexed="63"/>
      <name val="Calibri"/>
      <family val="2"/>
      <charset val="238"/>
    </font>
    <font>
      <b/>
      <i/>
      <sz val="12"/>
      <color indexed="9"/>
      <name val="Calibri"/>
      <family val="2"/>
      <charset val="238"/>
    </font>
    <font>
      <sz val="10"/>
      <color indexed="22"/>
      <name val="Calibri"/>
      <family val="2"/>
      <charset val="238"/>
    </font>
    <font>
      <b/>
      <i/>
      <sz val="13"/>
      <color indexed="63"/>
      <name val="Calibri"/>
      <family val="2"/>
      <charset val="238"/>
    </font>
    <font>
      <b/>
      <i/>
      <sz val="16"/>
      <color indexed="22"/>
      <name val="Calibri"/>
      <family val="2"/>
      <charset val="238"/>
    </font>
    <font>
      <b/>
      <sz val="13"/>
      <color indexed="22"/>
      <name val="Calibri"/>
      <family val="2"/>
      <charset val="238"/>
    </font>
    <font>
      <sz val="13"/>
      <color indexed="22"/>
      <name val="Calibri"/>
      <family val="2"/>
      <charset val="238"/>
    </font>
    <font>
      <sz val="16"/>
      <name val="Calibri"/>
      <family val="2"/>
      <charset val="238"/>
    </font>
    <font>
      <b/>
      <sz val="18"/>
      <name val="Calibri"/>
      <family val="2"/>
      <charset val="238"/>
    </font>
    <font>
      <i/>
      <sz val="12"/>
      <name val="Calibri"/>
      <family val="2"/>
      <charset val="238"/>
    </font>
    <font>
      <i/>
      <sz val="18"/>
      <name val="Calibri"/>
      <family val="2"/>
      <charset val="238"/>
    </font>
    <font>
      <b/>
      <i/>
      <sz val="18"/>
      <name val="Calibri"/>
      <family val="2"/>
      <charset val="238"/>
    </font>
    <font>
      <sz val="18"/>
      <name val="Calibri"/>
      <family val="2"/>
      <charset val="238"/>
    </font>
    <font>
      <b/>
      <i/>
      <sz val="18"/>
      <color indexed="63"/>
      <name val="Calibri"/>
      <family val="2"/>
      <charset val="238"/>
    </font>
    <font>
      <b/>
      <sz val="28"/>
      <color indexed="18"/>
      <name val="Calibri"/>
      <family val="2"/>
      <charset val="238"/>
    </font>
    <font>
      <sz val="28"/>
      <name val="Calibri"/>
      <family val="2"/>
      <charset val="238"/>
    </font>
    <font>
      <b/>
      <sz val="24"/>
      <color indexed="18"/>
      <name val="Calibri"/>
      <family val="2"/>
      <charset val="238"/>
    </font>
    <font>
      <sz val="24"/>
      <name val="Calibri"/>
      <family val="2"/>
      <charset val="238"/>
    </font>
    <font>
      <b/>
      <sz val="13"/>
      <color indexed="1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/>
    <xf numFmtId="0" fontId="1" fillId="0" borderId="0" xfId="0" applyNumberFormat="1" applyFont="1" applyProtection="1">
      <protection locked="0"/>
    </xf>
    <xf numFmtId="0" fontId="11" fillId="0" borderId="0" xfId="0" applyNumberFormat="1" applyFont="1" applyProtection="1">
      <protection locked="0"/>
    </xf>
    <xf numFmtId="0" fontId="11" fillId="0" borderId="0" xfId="0" applyNumberFormat="1" applyFont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11" fillId="2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alignment horizontal="left" vertical="center"/>
      <protection locked="0"/>
    </xf>
    <xf numFmtId="0" fontId="11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11" fillId="0" borderId="2" xfId="0" applyNumberFormat="1" applyFont="1" applyBorder="1" applyAlignment="1" applyProtection="1">
      <alignment horizontal="right" vertical="center"/>
      <protection locked="0"/>
    </xf>
    <xf numFmtId="0" fontId="5" fillId="0" borderId="3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vertical="center"/>
      <protection locked="0"/>
    </xf>
    <xf numFmtId="0" fontId="11" fillId="2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2" xfId="0" applyNumberFormat="1" applyFont="1" applyFill="1" applyBorder="1" applyAlignment="1" applyProtection="1">
      <alignment horizontal="right" vertical="center"/>
      <protection locked="0"/>
    </xf>
    <xf numFmtId="0" fontId="5" fillId="2" borderId="1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NumberFormat="1" applyFont="1" applyFill="1" applyBorder="1" applyAlignment="1" applyProtection="1">
      <alignment horizontal="right" vertical="center"/>
      <protection locked="0"/>
    </xf>
    <xf numFmtId="0" fontId="7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0" applyNumberFormat="1" applyFont="1" applyBorder="1" applyAlignment="1" applyProtection="1">
      <alignment horizontal="right" vertical="center"/>
      <protection locked="0"/>
    </xf>
    <xf numFmtId="0" fontId="5" fillId="2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Border="1" applyAlignment="1" applyProtection="1">
      <alignment horizontal="right" vertical="center"/>
      <protection locked="0"/>
    </xf>
    <xf numFmtId="0" fontId="10" fillId="0" borderId="0" xfId="0" applyNumberFormat="1" applyFont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3" borderId="0" xfId="0" applyNumberFormat="1" applyFont="1" applyFill="1" applyAlignment="1" applyProtection="1">
      <alignment horizontal="center" vertical="center"/>
      <protection locked="0"/>
    </xf>
    <xf numFmtId="0" fontId="20" fillId="0" borderId="0" xfId="0" applyNumberFormat="1" applyFont="1" applyAlignment="1" applyProtection="1">
      <alignment horizontal="center" vertical="center"/>
      <protection locked="0"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0" fontId="19" fillId="3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4" xfId="0" applyNumberFormat="1" applyFont="1" applyBorder="1" applyAlignment="1" applyProtection="1">
      <alignment horizontal="center" vertical="center"/>
      <protection locked="0"/>
    </xf>
    <xf numFmtId="0" fontId="19" fillId="3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Alignment="1" applyProtection="1">
      <alignment horizontal="right" vertical="center"/>
      <protection locked="0"/>
    </xf>
    <xf numFmtId="0" fontId="19" fillId="0" borderId="0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NumberFormat="1" applyFont="1" applyBorder="1" applyProtection="1">
      <protection locked="0"/>
    </xf>
    <xf numFmtId="0" fontId="21" fillId="0" borderId="0" xfId="0" applyNumberFormat="1" applyFont="1"/>
    <xf numFmtId="0" fontId="21" fillId="0" borderId="0" xfId="0" applyNumberFormat="1" applyFont="1" applyAlignment="1"/>
    <xf numFmtId="0" fontId="16" fillId="0" borderId="0" xfId="0" applyNumberFormat="1" applyFont="1" applyFill="1" applyBorder="1" applyProtection="1">
      <protection locked="0"/>
    </xf>
    <xf numFmtId="0" fontId="12" fillId="4" borderId="0" xfId="0" applyNumberFormat="1" applyFont="1" applyFill="1" applyAlignment="1" applyProtection="1">
      <alignment horizontal="center" vertical="center"/>
      <protection locked="0"/>
    </xf>
    <xf numFmtId="0" fontId="12" fillId="4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2" fillId="4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right"/>
    </xf>
    <xf numFmtId="0" fontId="1" fillId="0" borderId="0" xfId="0" applyNumberFormat="1" applyFont="1" applyProtection="1">
      <protection hidden="1"/>
    </xf>
    <xf numFmtId="0" fontId="1" fillId="0" borderId="0" xfId="0" applyNumberFormat="1" applyFont="1" applyAlignment="1" applyProtection="1">
      <alignment horizontal="center"/>
      <protection hidden="1"/>
    </xf>
    <xf numFmtId="0" fontId="1" fillId="0" borderId="0" xfId="0" applyNumberFormat="1" applyFont="1" applyAlignment="1" applyProtection="1">
      <protection hidden="1"/>
    </xf>
    <xf numFmtId="0" fontId="21" fillId="0" borderId="0" xfId="0" applyNumberFormat="1" applyFont="1" applyProtection="1">
      <protection hidden="1"/>
    </xf>
    <xf numFmtId="0" fontId="21" fillId="0" borderId="0" xfId="0" applyNumberFormat="1" applyFont="1" applyAlignment="1" applyProtection="1">
      <alignment horizontal="center"/>
      <protection hidden="1"/>
    </xf>
    <xf numFmtId="0" fontId="21" fillId="0" borderId="0" xfId="0" applyNumberFormat="1" applyFont="1" applyAlignment="1" applyProtection="1"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NumberFormat="1" applyFont="1" applyAlignment="1" applyProtection="1">
      <alignment horizontal="right" vertical="center"/>
      <protection hidden="1"/>
    </xf>
    <xf numFmtId="0" fontId="23" fillId="0" borderId="0" xfId="0" applyNumberFormat="1" applyFont="1" applyAlignment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Border="1" applyProtection="1">
      <protection locked="0"/>
    </xf>
    <xf numFmtId="49" fontId="24" fillId="0" borderId="0" xfId="0" applyNumberFormat="1" applyFont="1" applyFill="1" applyBorder="1" applyAlignment="1">
      <alignment horizontal="right" vertical="center"/>
    </xf>
    <xf numFmtId="0" fontId="24" fillId="0" borderId="0" xfId="0" applyNumberFormat="1" applyFont="1" applyFill="1" applyBorder="1" applyAlignment="1" applyProtection="1">
      <alignment horizontal="right" vertical="center"/>
      <protection hidden="1"/>
    </xf>
    <xf numFmtId="0" fontId="26" fillId="0" borderId="0" xfId="0" applyNumberFormat="1" applyFont="1"/>
    <xf numFmtId="49" fontId="26" fillId="0" borderId="0" xfId="0" applyNumberFormat="1" applyFont="1" applyAlignment="1">
      <alignment horizontal="right"/>
    </xf>
    <xf numFmtId="0" fontId="26" fillId="0" borderId="0" xfId="0" applyNumberFormat="1" applyFont="1" applyAlignment="1"/>
    <xf numFmtId="0" fontId="27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3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23" fillId="0" borderId="0" xfId="0" applyNumberFormat="1" applyFont="1" applyAlignment="1" applyProtection="1">
      <alignment horizontal="right" vertical="center"/>
      <protection hidden="1"/>
    </xf>
    <xf numFmtId="0" fontId="8" fillId="0" borderId="6" xfId="0" applyNumberFormat="1" applyFont="1" applyFill="1" applyBorder="1" applyAlignment="1" applyProtection="1">
      <alignment vertical="center"/>
      <protection locked="0"/>
    </xf>
    <xf numFmtId="49" fontId="6" fillId="2" borderId="1" xfId="0" applyNumberFormat="1" applyFont="1" applyFill="1" applyBorder="1" applyAlignment="1" applyProtection="1">
      <alignment horizontal="left" vertical="center"/>
      <protection locked="0"/>
    </xf>
    <xf numFmtId="49" fontId="6" fillId="2" borderId="0" xfId="0" applyNumberFormat="1" applyFont="1" applyFill="1" applyBorder="1" applyAlignment="1" applyProtection="1">
      <alignment horizontal="left" vertical="center"/>
      <protection locked="0"/>
    </xf>
    <xf numFmtId="49" fontId="11" fillId="2" borderId="1" xfId="0" applyNumberFormat="1" applyFont="1" applyFill="1" applyBorder="1" applyAlignment="1" applyProtection="1">
      <alignment horizontal="right" vertical="center"/>
      <protection locked="0"/>
    </xf>
    <xf numFmtId="0" fontId="13" fillId="5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5" fillId="5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left" vertical="center"/>
      <protection locked="0"/>
    </xf>
    <xf numFmtId="0" fontId="10" fillId="0" borderId="1" xfId="0" applyNumberFormat="1" applyFont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left" vertical="center"/>
      <protection locked="0"/>
    </xf>
    <xf numFmtId="0" fontId="10" fillId="0" borderId="1" xfId="0" applyNumberFormat="1" applyFont="1" applyFill="1" applyBorder="1" applyAlignment="1" applyProtection="1">
      <alignment horizontal="right" vertical="center"/>
      <protection locked="0"/>
    </xf>
    <xf numFmtId="0" fontId="13" fillId="0" borderId="6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Border="1" applyProtection="1">
      <protection locked="0"/>
    </xf>
    <xf numFmtId="0" fontId="13" fillId="5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7" fillId="3" borderId="1" xfId="0" applyNumberFormat="1" applyFont="1" applyFill="1" applyBorder="1" applyAlignment="1" applyProtection="1">
      <alignment horizontal="left" vertical="center"/>
      <protection locked="0"/>
    </xf>
    <xf numFmtId="0" fontId="7" fillId="3" borderId="7" xfId="0" applyNumberFormat="1" applyFont="1" applyFill="1" applyBorder="1" applyAlignment="1" applyProtection="1">
      <alignment horizontal="left" vertical="center"/>
      <protection locked="0"/>
    </xf>
    <xf numFmtId="49" fontId="6" fillId="2" borderId="6" xfId="0" applyNumberFormat="1" applyFont="1" applyFill="1" applyBorder="1" applyAlignment="1" applyProtection="1">
      <alignment horizontal="left" vertical="center"/>
      <protection locked="0"/>
    </xf>
    <xf numFmtId="0" fontId="7" fillId="3" borderId="6" xfId="0" applyNumberFormat="1" applyFont="1" applyFill="1" applyBorder="1" applyAlignment="1" applyProtection="1">
      <alignment horizontal="left" vertical="center"/>
      <protection locked="0"/>
    </xf>
    <xf numFmtId="0" fontId="7" fillId="3" borderId="8" xfId="0" applyNumberFormat="1" applyFont="1" applyFill="1" applyBorder="1" applyAlignment="1" applyProtection="1">
      <alignment horizontal="left" vertical="center"/>
      <protection locked="0"/>
    </xf>
    <xf numFmtId="0" fontId="25" fillId="6" borderId="0" xfId="0" applyNumberFormat="1" applyFont="1" applyFill="1" applyBorder="1" applyAlignment="1" applyProtection="1">
      <alignment horizontal="center" vertical="center"/>
      <protection hidden="1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0" fontId="22" fillId="0" borderId="0" xfId="0" applyNumberFormat="1" applyFont="1" applyFill="1" applyBorder="1" applyAlignment="1" applyProtection="1">
      <alignment horizontal="left" vertical="center" indent="1"/>
      <protection hidden="1"/>
    </xf>
    <xf numFmtId="0" fontId="25" fillId="6" borderId="0" xfId="0" applyNumberFormat="1" applyFont="1" applyFill="1" applyBorder="1" applyAlignment="1">
      <alignment horizontal="center" vertical="center"/>
    </xf>
    <xf numFmtId="0" fontId="16" fillId="5" borderId="1" xfId="0" applyNumberFormat="1" applyFont="1" applyFill="1" applyBorder="1" applyAlignment="1" applyProtection="1">
      <alignment horizontal="center" vertical="center"/>
      <protection locked="0"/>
    </xf>
    <xf numFmtId="0" fontId="20" fillId="5" borderId="1" xfId="0" applyNumberFormat="1" applyFont="1" applyFill="1" applyBorder="1" applyAlignment="1" applyProtection="1">
      <alignment horizontal="center" vertical="center"/>
      <protection locked="0"/>
    </xf>
    <xf numFmtId="0" fontId="20" fillId="5" borderId="0" xfId="0" applyNumberFormat="1" applyFont="1" applyFill="1" applyBorder="1" applyAlignment="1" applyProtection="1">
      <alignment horizontal="center" vertical="center"/>
      <protection locked="0"/>
    </xf>
    <xf numFmtId="49" fontId="25" fillId="6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left" vertical="center" indent="1"/>
    </xf>
    <xf numFmtId="49" fontId="24" fillId="7" borderId="0" xfId="0" applyNumberFormat="1" applyFont="1" applyFill="1" applyBorder="1" applyAlignment="1">
      <alignment horizontal="right" vertical="center"/>
    </xf>
    <xf numFmtId="0" fontId="22" fillId="7" borderId="0" xfId="0" applyNumberFormat="1" applyFont="1" applyFill="1" applyBorder="1" applyAlignment="1">
      <alignment horizontal="left" vertical="center" indent="1"/>
    </xf>
    <xf numFmtId="0" fontId="32" fillId="0" borderId="0" xfId="0" applyNumberFormat="1" applyFont="1" applyBorder="1" applyAlignment="1" applyProtection="1">
      <alignment horizontal="center" vertical="center"/>
      <protection locked="0"/>
    </xf>
    <xf numFmtId="0" fontId="32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20" fillId="5" borderId="0" xfId="0" applyFont="1" applyFill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right" vertical="center"/>
      <protection locked="0"/>
    </xf>
    <xf numFmtId="0" fontId="19" fillId="3" borderId="5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30" fillId="0" borderId="0" xfId="0" applyNumberFormat="1" applyFont="1" applyAlignment="1" applyProtection="1">
      <alignment horizontal="right" vertical="center"/>
      <protection hidden="1"/>
    </xf>
    <xf numFmtId="0" fontId="31" fillId="0" borderId="0" xfId="0" applyNumberFormat="1" applyFont="1" applyAlignment="1" applyProtection="1">
      <alignment horizontal="right" vertical="center"/>
      <protection hidden="1"/>
    </xf>
    <xf numFmtId="0" fontId="25" fillId="2" borderId="10" xfId="0" applyNumberFormat="1" applyFont="1" applyFill="1" applyBorder="1" applyAlignment="1" applyProtection="1">
      <alignment horizontal="center" vertical="center"/>
      <protection hidden="1"/>
    </xf>
    <xf numFmtId="0" fontId="24" fillId="2" borderId="11" xfId="0" applyNumberFormat="1" applyFont="1" applyFill="1" applyBorder="1" applyAlignment="1" applyProtection="1">
      <alignment horizontal="center" vertical="center"/>
      <protection hidden="1"/>
    </xf>
    <xf numFmtId="0" fontId="24" fillId="2" borderId="9" xfId="0" applyNumberFormat="1" applyFont="1" applyFill="1" applyBorder="1" applyAlignment="1" applyProtection="1">
      <alignment horizontal="center" vertical="center"/>
      <protection hidden="1"/>
    </xf>
    <xf numFmtId="0" fontId="24" fillId="2" borderId="12" xfId="0" applyNumberFormat="1" applyFont="1" applyFill="1" applyBorder="1" applyAlignment="1" applyProtection="1">
      <alignment horizontal="center" vertical="center"/>
      <protection hidden="1"/>
    </xf>
    <xf numFmtId="0" fontId="9" fillId="8" borderId="13" xfId="0" applyNumberFormat="1" applyFont="1" applyFill="1" applyBorder="1" applyAlignment="1" applyProtection="1">
      <alignment horizontal="center" vertical="center"/>
      <protection hidden="1"/>
    </xf>
    <xf numFmtId="0" fontId="0" fillId="8" borderId="14" xfId="0" applyFill="1" applyBorder="1" applyProtection="1">
      <protection hidden="1"/>
    </xf>
    <xf numFmtId="0" fontId="0" fillId="8" borderId="15" xfId="0" applyFill="1" applyBorder="1" applyProtection="1">
      <protection hidden="1"/>
    </xf>
    <xf numFmtId="0" fontId="7" fillId="3" borderId="6" xfId="0" applyNumberFormat="1" applyFont="1" applyFill="1" applyBorder="1" applyAlignment="1" applyProtection="1">
      <alignment horizontal="left" vertical="center" indent="1"/>
      <protection locked="0"/>
    </xf>
    <xf numFmtId="0" fontId="7" fillId="3" borderId="8" xfId="0" applyNumberFormat="1" applyFont="1" applyFill="1" applyBorder="1" applyAlignment="1" applyProtection="1">
      <alignment horizontal="left" vertical="center" indent="1"/>
      <protection locked="0"/>
    </xf>
    <xf numFmtId="0" fontId="28" fillId="0" borderId="0" xfId="0" applyNumberFormat="1" applyFont="1" applyAlignment="1">
      <alignment horizontal="right" vertical="center"/>
    </xf>
    <xf numFmtId="0" fontId="8" fillId="6" borderId="18" xfId="0" applyNumberFormat="1" applyFont="1" applyFill="1" applyBorder="1" applyAlignment="1" applyProtection="1">
      <alignment horizontal="center" vertical="center"/>
      <protection locked="0"/>
    </xf>
    <xf numFmtId="0" fontId="8" fillId="6" borderId="16" xfId="0" applyNumberFormat="1" applyFont="1" applyFill="1" applyBorder="1" applyAlignment="1" applyProtection="1">
      <alignment horizontal="center" vertical="center"/>
      <protection locked="0"/>
    </xf>
    <xf numFmtId="0" fontId="8" fillId="6" borderId="3" xfId="0" applyNumberFormat="1" applyFont="1" applyFill="1" applyBorder="1" applyAlignment="1" applyProtection="1">
      <alignment horizontal="center" vertical="center"/>
      <protection locked="0"/>
    </xf>
    <xf numFmtId="0" fontId="8" fillId="6" borderId="17" xfId="0" applyNumberFormat="1" applyFont="1" applyFill="1" applyBorder="1" applyAlignment="1" applyProtection="1">
      <alignment horizontal="center" vertical="center"/>
      <protection locked="0"/>
    </xf>
    <xf numFmtId="0" fontId="9" fillId="8" borderId="13" xfId="0" applyNumberFormat="1" applyFont="1" applyFill="1" applyBorder="1" applyAlignment="1">
      <alignment horizontal="center" vertical="center"/>
    </xf>
    <xf numFmtId="0" fontId="9" fillId="8" borderId="14" xfId="0" applyNumberFormat="1" applyFont="1" applyFill="1" applyBorder="1" applyAlignment="1">
      <alignment horizontal="center" vertical="center"/>
    </xf>
    <xf numFmtId="0" fontId="9" fillId="8" borderId="15" xfId="0" applyNumberFormat="1" applyFont="1" applyFill="1" applyBorder="1" applyAlignment="1">
      <alignment horizontal="center" vertical="center"/>
    </xf>
    <xf numFmtId="0" fontId="25" fillId="2" borderId="13" xfId="0" applyNumberFormat="1" applyFont="1" applyFill="1" applyBorder="1" applyAlignment="1">
      <alignment horizontal="center" vertical="center"/>
    </xf>
    <xf numFmtId="0" fontId="25" fillId="2" borderId="14" xfId="0" applyNumberFormat="1" applyFont="1" applyFill="1" applyBorder="1" applyAlignment="1">
      <alignment horizontal="center" vertical="center"/>
    </xf>
    <xf numFmtId="0" fontId="25" fillId="2" borderId="15" xfId="0" applyNumberFormat="1" applyFont="1" applyFill="1" applyBorder="1" applyAlignment="1">
      <alignment horizontal="center" vertical="center"/>
    </xf>
    <xf numFmtId="0" fontId="7" fillId="3" borderId="6" xfId="0" applyNumberFormat="1" applyFont="1" applyFill="1" applyBorder="1" applyAlignment="1" applyProtection="1">
      <alignment horizontal="left" vertical="center" indent="1"/>
      <protection hidden="1"/>
    </xf>
    <xf numFmtId="0" fontId="0" fillId="0" borderId="8" xfId="0" applyBorder="1" applyAlignment="1">
      <alignment horizontal="left" indent="1"/>
    </xf>
    <xf numFmtId="0" fontId="7" fillId="3" borderId="0" xfId="0" applyNumberFormat="1" applyFont="1" applyFill="1" applyBorder="1" applyAlignment="1" applyProtection="1">
      <alignment horizontal="left" vertical="center"/>
      <protection locked="0"/>
    </xf>
    <xf numFmtId="0" fontId="7" fillId="3" borderId="2" xfId="0" applyNumberFormat="1" applyFont="1" applyFill="1" applyBorder="1" applyAlignment="1" applyProtection="1">
      <alignment horizontal="left" vertical="center"/>
      <protection locked="0"/>
    </xf>
    <xf numFmtId="0" fontId="7" fillId="3" borderId="1" xfId="0" applyNumberFormat="1" applyFont="1" applyFill="1" applyBorder="1" applyAlignment="1" applyProtection="1">
      <alignment horizontal="left" vertical="center" indent="1"/>
      <protection hidden="1"/>
    </xf>
    <xf numFmtId="0" fontId="7" fillId="3" borderId="7" xfId="0" applyNumberFormat="1" applyFont="1" applyFill="1" applyBorder="1" applyAlignment="1" applyProtection="1">
      <alignment horizontal="left" vertical="center" indent="1"/>
      <protection hidden="1"/>
    </xf>
    <xf numFmtId="0" fontId="7" fillId="3" borderId="1" xfId="0" applyNumberFormat="1" applyFont="1" applyFill="1" applyBorder="1" applyAlignment="1" applyProtection="1">
      <alignment horizontal="left" vertical="center"/>
      <protection locked="0"/>
    </xf>
    <xf numFmtId="0" fontId="7" fillId="3" borderId="7" xfId="0" applyNumberFormat="1" applyFont="1" applyFill="1" applyBorder="1" applyAlignment="1" applyProtection="1">
      <alignment horizontal="left" vertical="center"/>
      <protection locked="0"/>
    </xf>
    <xf numFmtId="49" fontId="7" fillId="3" borderId="6" xfId="0" applyNumberFormat="1" applyFont="1" applyFill="1" applyBorder="1" applyAlignment="1" applyProtection="1">
      <alignment horizontal="left" vertical="center"/>
      <protection hidden="1"/>
    </xf>
    <xf numFmtId="49" fontId="7" fillId="3" borderId="8" xfId="0" applyNumberFormat="1" applyFont="1" applyFill="1" applyBorder="1" applyAlignment="1" applyProtection="1">
      <alignment horizontal="left" vertical="center"/>
      <protection hidden="1"/>
    </xf>
    <xf numFmtId="0" fontId="7" fillId="3" borderId="0" xfId="0" applyNumberFormat="1" applyFont="1" applyFill="1" applyBorder="1" applyAlignment="1" applyProtection="1">
      <alignment horizontal="left" vertical="center" indent="1"/>
      <protection hidden="1"/>
    </xf>
    <xf numFmtId="0" fontId="7" fillId="3" borderId="2" xfId="0" applyNumberFormat="1" applyFont="1" applyFill="1" applyBorder="1" applyAlignment="1" applyProtection="1">
      <alignment horizontal="left" vertical="center" indent="1"/>
      <protection hidden="1"/>
    </xf>
    <xf numFmtId="0" fontId="7" fillId="3" borderId="1" xfId="0" applyNumberFormat="1" applyFont="1" applyFill="1" applyBorder="1" applyAlignment="1" applyProtection="1">
      <alignment horizontal="left" vertical="center" indent="1"/>
      <protection locked="0"/>
    </xf>
    <xf numFmtId="0" fontId="7" fillId="3" borderId="7" xfId="0" applyNumberFormat="1" applyFont="1" applyFill="1" applyBorder="1" applyAlignment="1" applyProtection="1">
      <alignment horizontal="left" vertical="center" indent="1"/>
      <protection locked="0"/>
    </xf>
    <xf numFmtId="0" fontId="7" fillId="3" borderId="1" xfId="0" applyNumberFormat="1" applyFont="1" applyFill="1" applyBorder="1" applyAlignment="1" applyProtection="1">
      <alignment horizontal="left" vertical="center"/>
      <protection hidden="1"/>
    </xf>
    <xf numFmtId="0" fontId="7" fillId="3" borderId="7" xfId="0" applyNumberFormat="1" applyFont="1" applyFill="1" applyBorder="1" applyAlignment="1" applyProtection="1">
      <alignment horizontal="left" vertical="center"/>
      <protection hidden="1"/>
    </xf>
    <xf numFmtId="0" fontId="7" fillId="3" borderId="0" xfId="0" applyNumberFormat="1" applyFont="1" applyFill="1" applyBorder="1" applyAlignment="1" applyProtection="1">
      <alignment horizontal="left" vertical="center" indent="1"/>
      <protection locked="0"/>
    </xf>
    <xf numFmtId="0" fontId="7" fillId="3" borderId="2" xfId="0" applyNumberFormat="1" applyFont="1" applyFill="1" applyBorder="1" applyAlignment="1" applyProtection="1">
      <alignment horizontal="left" vertical="center" indent="1"/>
      <protection locked="0"/>
    </xf>
    <xf numFmtId="0" fontId="7" fillId="3" borderId="6" xfId="0" applyNumberFormat="1" applyFont="1" applyFill="1" applyBorder="1" applyAlignment="1" applyProtection="1">
      <alignment horizontal="left" vertical="center"/>
      <protection hidden="1"/>
    </xf>
    <xf numFmtId="0" fontId="7" fillId="3" borderId="8" xfId="0" applyNumberFormat="1" applyFont="1" applyFill="1" applyBorder="1" applyAlignment="1" applyProtection="1">
      <alignment horizontal="left" vertical="center"/>
      <protection hidden="1"/>
    </xf>
    <xf numFmtId="0" fontId="7" fillId="3" borderId="6" xfId="0" applyNumberFormat="1" applyFont="1" applyFill="1" applyBorder="1" applyAlignment="1" applyProtection="1">
      <alignment horizontal="left" vertical="center"/>
      <protection locked="0"/>
    </xf>
    <xf numFmtId="0" fontId="7" fillId="3" borderId="8" xfId="0" applyNumberFormat="1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left" vertical="center"/>
      <protection hidden="1"/>
    </xf>
    <xf numFmtId="0" fontId="7" fillId="3" borderId="7" xfId="0" applyFont="1" applyFill="1" applyBorder="1" applyAlignment="1" applyProtection="1">
      <alignment horizontal="left" vertical="center"/>
      <protection hidden="1"/>
    </xf>
    <xf numFmtId="0" fontId="8" fillId="6" borderId="16" xfId="0" applyFont="1" applyFill="1" applyBorder="1" applyAlignment="1" applyProtection="1">
      <alignment horizontal="center" vertical="center"/>
      <protection locked="0"/>
    </xf>
    <xf numFmtId="0" fontId="8" fillId="6" borderId="3" xfId="0" applyFont="1" applyFill="1" applyBorder="1" applyAlignment="1" applyProtection="1">
      <alignment horizontal="center" vertical="center"/>
      <protection locked="0"/>
    </xf>
    <xf numFmtId="0" fontId="8" fillId="6" borderId="17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left" vertical="center"/>
      <protection hidden="1"/>
    </xf>
    <xf numFmtId="0" fontId="7" fillId="3" borderId="17" xfId="0" applyFont="1" applyFill="1" applyBorder="1" applyAlignment="1" applyProtection="1">
      <alignment horizontal="left" vertical="center"/>
      <protection hidden="1"/>
    </xf>
    <xf numFmtId="0" fontId="32" fillId="0" borderId="6" xfId="0" applyNumberFormat="1" applyFont="1" applyBorder="1" applyAlignment="1" applyProtection="1">
      <alignment horizontal="center" vertical="center"/>
      <protection locked="0"/>
    </xf>
    <xf numFmtId="0" fontId="32" fillId="0" borderId="8" xfId="0" applyNumberFormat="1" applyFont="1" applyBorder="1" applyAlignment="1" applyProtection="1">
      <alignment horizontal="center" vertical="center"/>
      <protection locked="0"/>
    </xf>
    <xf numFmtId="0" fontId="32" fillId="0" borderId="1" xfId="0" applyNumberFormat="1" applyFont="1" applyBorder="1" applyAlignment="1" applyProtection="1">
      <alignment horizontal="center" vertical="center"/>
      <protection locked="0"/>
    </xf>
    <xf numFmtId="0" fontId="32" fillId="0" borderId="7" xfId="0" applyNumberFormat="1" applyFont="1" applyBorder="1" applyAlignment="1" applyProtection="1">
      <alignment horizontal="center" vertical="center"/>
      <protection locked="0"/>
    </xf>
    <xf numFmtId="0" fontId="29" fillId="0" borderId="0" xfId="0" applyNumberFormat="1" applyFont="1" applyAlignment="1">
      <alignment horizontal="right" vertical="center"/>
    </xf>
    <xf numFmtId="0" fontId="0" fillId="8" borderId="14" xfId="0" applyFill="1" applyBorder="1"/>
    <xf numFmtId="0" fontId="0" fillId="8" borderId="15" xfId="0" applyFill="1" applyBorder="1"/>
    <xf numFmtId="0" fontId="25" fillId="2" borderId="10" xfId="0" applyNumberFormat="1" applyFont="1" applyFill="1" applyBorder="1" applyAlignment="1">
      <alignment horizontal="center" vertical="center"/>
    </xf>
    <xf numFmtId="0" fontId="24" fillId="2" borderId="11" xfId="0" applyNumberFormat="1" applyFont="1" applyFill="1" applyBorder="1" applyAlignment="1">
      <alignment horizontal="center" vertical="center"/>
    </xf>
    <xf numFmtId="0" fontId="24" fillId="2" borderId="12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E92"/>
  <sheetViews>
    <sheetView zoomScale="80" zoomScaleNormal="80" workbookViewId="0">
      <selection activeCell="A3" sqref="A3:E3"/>
    </sheetView>
  </sheetViews>
  <sheetFormatPr defaultRowHeight="12.75"/>
  <cols>
    <col min="1" max="1" width="11.5703125" style="62" customWidth="1"/>
    <col min="2" max="2" width="15.7109375" style="63" customWidth="1"/>
    <col min="3" max="3" width="71.85546875" style="64" customWidth="1"/>
    <col min="4" max="4" width="32.140625" style="64" customWidth="1"/>
    <col min="5" max="5" width="12.5703125" style="62" customWidth="1"/>
    <col min="6" max="16384" width="9.140625" style="62"/>
  </cols>
  <sheetData>
    <row r="1" spans="1:5" ht="43.5" customHeight="1">
      <c r="A1" s="131"/>
      <c r="B1" s="132"/>
      <c r="C1" s="132"/>
      <c r="D1" s="132"/>
      <c r="E1" s="132"/>
    </row>
    <row r="2" spans="1:5" ht="15" customHeight="1" thickBot="1"/>
    <row r="3" spans="1:5" ht="28.5" customHeight="1" thickBot="1">
      <c r="A3" s="137" t="s">
        <v>97</v>
      </c>
      <c r="B3" s="138"/>
      <c r="C3" s="138"/>
      <c r="D3" s="138"/>
      <c r="E3" s="139"/>
    </row>
    <row r="4" spans="1:5" s="65" customFormat="1" ht="24.95" customHeight="1" thickBot="1">
      <c r="A4" s="133" t="s">
        <v>23</v>
      </c>
      <c r="B4" s="134"/>
      <c r="C4" s="134"/>
      <c r="D4" s="135"/>
      <c r="E4" s="136"/>
    </row>
    <row r="5" spans="1:5" s="65" customFormat="1" ht="24.95" customHeight="1">
      <c r="B5" s="66"/>
      <c r="C5" s="67"/>
      <c r="D5" s="67"/>
    </row>
    <row r="6" spans="1:5" s="65" customFormat="1" ht="24.95" customHeight="1">
      <c r="A6" s="68"/>
      <c r="B6" s="109" t="s">
        <v>6</v>
      </c>
      <c r="C6" s="109" t="s">
        <v>43</v>
      </c>
      <c r="D6" s="109" t="s">
        <v>29</v>
      </c>
      <c r="E6" s="68"/>
    </row>
    <row r="7" spans="1:5" s="65" customFormat="1" ht="24.95" customHeight="1">
      <c r="B7" s="66"/>
      <c r="C7" s="67"/>
      <c r="D7" s="67"/>
    </row>
    <row r="8" spans="1:5" s="65" customFormat="1" ht="24.95" customHeight="1">
      <c r="B8" s="74" t="s">
        <v>5</v>
      </c>
      <c r="C8" s="111" t="s">
        <v>48</v>
      </c>
      <c r="D8" s="103" t="s">
        <v>49</v>
      </c>
    </row>
    <row r="9" spans="1:5" s="65" customFormat="1" ht="24.95" customHeight="1">
      <c r="B9" s="74" t="s">
        <v>4</v>
      </c>
      <c r="C9" s="111" t="s">
        <v>50</v>
      </c>
      <c r="D9" s="103" t="s">
        <v>49</v>
      </c>
    </row>
    <row r="10" spans="1:5" s="65" customFormat="1" ht="24.95" customHeight="1">
      <c r="B10" s="74" t="s">
        <v>7</v>
      </c>
      <c r="C10" s="111" t="s">
        <v>53</v>
      </c>
      <c r="D10" s="103" t="s">
        <v>54</v>
      </c>
    </row>
    <row r="11" spans="1:5" s="65" customFormat="1" ht="24.95" customHeight="1">
      <c r="B11" s="74" t="s">
        <v>8</v>
      </c>
      <c r="C11" s="111" t="s">
        <v>51</v>
      </c>
      <c r="D11" s="103" t="s">
        <v>52</v>
      </c>
    </row>
    <row r="12" spans="1:5" s="65" customFormat="1" ht="24.95" customHeight="1">
      <c r="B12" s="74" t="s">
        <v>9</v>
      </c>
      <c r="C12" s="111" t="s">
        <v>55</v>
      </c>
      <c r="D12" s="103" t="s">
        <v>49</v>
      </c>
    </row>
    <row r="13" spans="1:5" s="65" customFormat="1" ht="24.95" customHeight="1">
      <c r="B13" s="74" t="s">
        <v>10</v>
      </c>
      <c r="C13" s="111" t="s">
        <v>56</v>
      </c>
      <c r="D13" s="103" t="s">
        <v>57</v>
      </c>
    </row>
    <row r="14" spans="1:5" s="65" customFormat="1" ht="24.95" customHeight="1">
      <c r="B14" s="74" t="s">
        <v>11</v>
      </c>
      <c r="C14" s="111" t="s">
        <v>58</v>
      </c>
      <c r="D14" s="103" t="s">
        <v>52</v>
      </c>
    </row>
    <row r="15" spans="1:5" s="65" customFormat="1" ht="24.95" customHeight="1">
      <c r="B15" s="74" t="s">
        <v>12</v>
      </c>
      <c r="C15" s="111" t="s">
        <v>91</v>
      </c>
      <c r="D15" s="103" t="s">
        <v>92</v>
      </c>
    </row>
    <row r="16" spans="1:5" s="65" customFormat="1" ht="24.95" customHeight="1">
      <c r="B16" s="74" t="s">
        <v>13</v>
      </c>
      <c r="C16" s="111" t="s">
        <v>59</v>
      </c>
      <c r="D16" s="103" t="s">
        <v>60</v>
      </c>
    </row>
    <row r="17" spans="2:5" s="65" customFormat="1" ht="24.95" customHeight="1">
      <c r="B17" s="74" t="s">
        <v>14</v>
      </c>
      <c r="C17" s="111" t="s">
        <v>61</v>
      </c>
      <c r="D17" s="103" t="s">
        <v>54</v>
      </c>
    </row>
    <row r="18" spans="2:5" s="65" customFormat="1" ht="24.95" customHeight="1">
      <c r="B18" s="74" t="s">
        <v>15</v>
      </c>
      <c r="C18" s="111" t="s">
        <v>62</v>
      </c>
      <c r="D18" s="103" t="s">
        <v>49</v>
      </c>
    </row>
    <row r="19" spans="2:5" s="65" customFormat="1" ht="24.95" customHeight="1">
      <c r="B19" s="74" t="s">
        <v>16</v>
      </c>
      <c r="C19" s="111" t="s">
        <v>63</v>
      </c>
      <c r="D19" s="103" t="s">
        <v>54</v>
      </c>
    </row>
    <row r="20" spans="2:5" s="65" customFormat="1" ht="24.95" customHeight="1">
      <c r="B20" s="74" t="s">
        <v>17</v>
      </c>
      <c r="C20" s="111" t="s">
        <v>64</v>
      </c>
      <c r="D20" s="103" t="s">
        <v>65</v>
      </c>
    </row>
    <row r="21" spans="2:5" s="65" customFormat="1" ht="24.95" customHeight="1">
      <c r="B21" s="74" t="s">
        <v>18</v>
      </c>
      <c r="C21" s="111" t="s">
        <v>66</v>
      </c>
      <c r="D21" s="103" t="s">
        <v>52</v>
      </c>
    </row>
    <row r="22" spans="2:5" s="65" customFormat="1" ht="24.95" customHeight="1">
      <c r="B22" s="74" t="s">
        <v>19</v>
      </c>
      <c r="C22" s="111" t="s">
        <v>67</v>
      </c>
      <c r="D22" s="103" t="s">
        <v>52</v>
      </c>
    </row>
    <row r="23" spans="2:5" s="65" customFormat="1" ht="24.95" customHeight="1">
      <c r="B23" s="74" t="s">
        <v>20</v>
      </c>
      <c r="C23" s="111" t="s">
        <v>68</v>
      </c>
      <c r="D23" s="103" t="s">
        <v>41</v>
      </c>
    </row>
    <row r="24" spans="2:5" s="65" customFormat="1" ht="24.95" customHeight="1">
      <c r="B24" s="66"/>
      <c r="C24" s="67"/>
      <c r="D24" s="67"/>
    </row>
    <row r="25" spans="2:5" s="69" customFormat="1" ht="24.95" customHeight="1">
      <c r="E25" s="83" t="s">
        <v>24</v>
      </c>
    </row>
    <row r="26" spans="2:5" s="65" customFormat="1" ht="20.100000000000001" customHeight="1">
      <c r="B26" s="66"/>
      <c r="C26" s="67"/>
      <c r="D26" s="67"/>
    </row>
    <row r="27" spans="2:5" s="65" customFormat="1" ht="20.100000000000001" customHeight="1">
      <c r="B27" s="66"/>
      <c r="C27" s="67"/>
      <c r="D27" s="67"/>
    </row>
    <row r="28" spans="2:5" s="65" customFormat="1" ht="20.100000000000001" customHeight="1">
      <c r="B28" s="66"/>
      <c r="C28" s="67"/>
      <c r="D28" s="67"/>
    </row>
    <row r="29" spans="2:5" s="65" customFormat="1" ht="20.100000000000001" customHeight="1">
      <c r="B29" s="66"/>
      <c r="C29" s="67"/>
      <c r="D29" s="67"/>
    </row>
    <row r="30" spans="2:5" s="65" customFormat="1" ht="20.100000000000001" customHeight="1">
      <c r="B30" s="66"/>
      <c r="C30" s="67"/>
      <c r="D30" s="67"/>
    </row>
    <row r="31" spans="2:5" s="65" customFormat="1" ht="20.100000000000001" customHeight="1">
      <c r="B31" s="66"/>
      <c r="C31" s="67"/>
      <c r="D31" s="67"/>
    </row>
    <row r="32" spans="2:5" s="65" customFormat="1" ht="20.100000000000001" customHeight="1">
      <c r="B32" s="66"/>
      <c r="C32" s="67"/>
      <c r="D32" s="67"/>
    </row>
    <row r="33" spans="2:4" s="65" customFormat="1" ht="20.100000000000001" customHeight="1">
      <c r="B33" s="66"/>
      <c r="C33" s="67"/>
      <c r="D33" s="67"/>
    </row>
    <row r="34" spans="2:4" s="65" customFormat="1" ht="20.100000000000001" customHeight="1">
      <c r="B34" s="66"/>
      <c r="C34" s="67"/>
      <c r="D34" s="67"/>
    </row>
    <row r="35" spans="2:4" s="65" customFormat="1" ht="20.100000000000001" customHeight="1">
      <c r="B35" s="66"/>
      <c r="C35" s="67"/>
      <c r="D35" s="67"/>
    </row>
    <row r="36" spans="2:4" s="65" customFormat="1" ht="20.100000000000001" customHeight="1">
      <c r="B36" s="66"/>
      <c r="C36" s="67"/>
      <c r="D36" s="67"/>
    </row>
    <row r="37" spans="2:4" s="65" customFormat="1" ht="20.100000000000001" customHeight="1">
      <c r="B37" s="66"/>
      <c r="C37" s="67"/>
      <c r="D37" s="67"/>
    </row>
    <row r="38" spans="2:4" s="65" customFormat="1" ht="20.100000000000001" customHeight="1">
      <c r="B38" s="66"/>
      <c r="C38" s="67"/>
      <c r="D38" s="67"/>
    </row>
    <row r="39" spans="2:4" s="65" customFormat="1" ht="20.100000000000001" customHeight="1">
      <c r="B39" s="66"/>
      <c r="C39" s="67"/>
      <c r="D39" s="67"/>
    </row>
    <row r="40" spans="2:4" s="65" customFormat="1" ht="20.100000000000001" customHeight="1">
      <c r="B40" s="66"/>
      <c r="C40" s="67"/>
      <c r="D40" s="67"/>
    </row>
    <row r="41" spans="2:4" s="65" customFormat="1" ht="20.100000000000001" customHeight="1">
      <c r="B41" s="66"/>
      <c r="C41" s="67"/>
      <c r="D41" s="67"/>
    </row>
    <row r="42" spans="2:4" s="65" customFormat="1" ht="20.100000000000001" customHeight="1">
      <c r="B42" s="66"/>
      <c r="C42" s="67"/>
      <c r="D42" s="67"/>
    </row>
    <row r="43" spans="2:4" s="65" customFormat="1" ht="20.100000000000001" customHeight="1">
      <c r="B43" s="66"/>
      <c r="C43" s="67"/>
      <c r="D43" s="67"/>
    </row>
    <row r="44" spans="2:4" s="65" customFormat="1" ht="20.100000000000001" customHeight="1">
      <c r="B44" s="66"/>
      <c r="C44" s="67"/>
      <c r="D44" s="67"/>
    </row>
    <row r="45" spans="2:4" s="65" customFormat="1" ht="20.100000000000001" customHeight="1">
      <c r="B45" s="66"/>
      <c r="C45" s="67"/>
      <c r="D45" s="67"/>
    </row>
    <row r="46" spans="2:4" s="65" customFormat="1" ht="20.100000000000001" customHeight="1">
      <c r="B46" s="66"/>
      <c r="C46" s="67"/>
      <c r="D46" s="67"/>
    </row>
    <row r="47" spans="2:4" s="65" customFormat="1" ht="20.100000000000001" customHeight="1">
      <c r="B47" s="66"/>
      <c r="C47" s="67"/>
      <c r="D47" s="67"/>
    </row>
    <row r="48" spans="2:4" s="65" customFormat="1" ht="20.100000000000001" customHeight="1">
      <c r="B48" s="66"/>
      <c r="C48" s="67"/>
      <c r="D48" s="67"/>
    </row>
    <row r="49" spans="2:4" s="65" customFormat="1" ht="20.100000000000001" customHeight="1">
      <c r="B49" s="66"/>
      <c r="C49" s="67"/>
      <c r="D49" s="67"/>
    </row>
    <row r="50" spans="2:4" s="65" customFormat="1" ht="20.100000000000001" customHeight="1">
      <c r="B50" s="66"/>
      <c r="C50" s="67"/>
      <c r="D50" s="67"/>
    </row>
    <row r="51" spans="2:4" s="65" customFormat="1" ht="20.100000000000001" customHeight="1">
      <c r="B51" s="66"/>
      <c r="C51" s="67"/>
      <c r="D51" s="67"/>
    </row>
    <row r="52" spans="2:4" s="65" customFormat="1" ht="20.100000000000001" customHeight="1">
      <c r="B52" s="66"/>
      <c r="C52" s="67"/>
      <c r="D52" s="67"/>
    </row>
    <row r="53" spans="2:4" s="65" customFormat="1" ht="20.100000000000001" customHeight="1">
      <c r="B53" s="66"/>
      <c r="C53" s="67"/>
      <c r="D53" s="67"/>
    </row>
    <row r="54" spans="2:4" s="65" customFormat="1" ht="20.100000000000001" customHeight="1">
      <c r="B54" s="66"/>
      <c r="C54" s="67"/>
      <c r="D54" s="67"/>
    </row>
    <row r="55" spans="2:4" s="65" customFormat="1" ht="20.100000000000001" customHeight="1">
      <c r="B55" s="66"/>
      <c r="C55" s="67"/>
      <c r="D55" s="67"/>
    </row>
    <row r="56" spans="2:4" s="65" customFormat="1" ht="20.100000000000001" customHeight="1">
      <c r="B56" s="66"/>
      <c r="C56" s="67"/>
      <c r="D56" s="67"/>
    </row>
    <row r="57" spans="2:4" s="65" customFormat="1" ht="20.100000000000001" customHeight="1">
      <c r="B57" s="66"/>
      <c r="C57" s="67"/>
      <c r="D57" s="67"/>
    </row>
    <row r="58" spans="2:4" s="65" customFormat="1" ht="20.100000000000001" customHeight="1">
      <c r="B58" s="66"/>
      <c r="C58" s="67"/>
      <c r="D58" s="67"/>
    </row>
    <row r="59" spans="2:4" s="65" customFormat="1" ht="20.100000000000001" customHeight="1">
      <c r="B59" s="66"/>
      <c r="C59" s="67"/>
      <c r="D59" s="67"/>
    </row>
    <row r="60" spans="2:4" s="65" customFormat="1" ht="20.100000000000001" customHeight="1">
      <c r="B60" s="66"/>
      <c r="C60" s="67"/>
      <c r="D60" s="67"/>
    </row>
    <row r="61" spans="2:4" s="65" customFormat="1" ht="20.100000000000001" customHeight="1">
      <c r="B61" s="66"/>
      <c r="C61" s="67"/>
      <c r="D61" s="67"/>
    </row>
    <row r="62" spans="2:4" s="65" customFormat="1" ht="20.100000000000001" customHeight="1">
      <c r="B62" s="66"/>
      <c r="C62" s="67"/>
      <c r="D62" s="67"/>
    </row>
    <row r="63" spans="2:4" s="65" customFormat="1" ht="20.100000000000001" customHeight="1">
      <c r="B63" s="66"/>
      <c r="C63" s="67"/>
      <c r="D63" s="67"/>
    </row>
    <row r="64" spans="2:4" s="65" customFormat="1" ht="20.100000000000001" customHeight="1">
      <c r="B64" s="66"/>
      <c r="C64" s="67"/>
      <c r="D64" s="67"/>
    </row>
    <row r="65" spans="2:4" s="65" customFormat="1" ht="20.100000000000001" customHeight="1">
      <c r="B65" s="66"/>
      <c r="C65" s="67"/>
      <c r="D65" s="67"/>
    </row>
    <row r="66" spans="2:4" s="65" customFormat="1" ht="20.100000000000001" customHeight="1">
      <c r="B66" s="66"/>
      <c r="C66" s="67"/>
      <c r="D66" s="67"/>
    </row>
    <row r="67" spans="2:4" s="65" customFormat="1" ht="21">
      <c r="B67" s="66"/>
      <c r="C67" s="67"/>
      <c r="D67" s="67"/>
    </row>
    <row r="68" spans="2:4" s="65" customFormat="1" ht="21">
      <c r="B68" s="66"/>
      <c r="C68" s="67"/>
      <c r="D68" s="67"/>
    </row>
    <row r="69" spans="2:4" s="65" customFormat="1" ht="21">
      <c r="B69" s="66"/>
      <c r="C69" s="67"/>
      <c r="D69" s="67"/>
    </row>
    <row r="70" spans="2:4" s="65" customFormat="1" ht="21">
      <c r="B70" s="66"/>
      <c r="C70" s="67"/>
      <c r="D70" s="67"/>
    </row>
    <row r="71" spans="2:4" s="65" customFormat="1" ht="21">
      <c r="B71" s="66"/>
      <c r="C71" s="67"/>
      <c r="D71" s="67"/>
    </row>
    <row r="72" spans="2:4" s="65" customFormat="1" ht="21">
      <c r="B72" s="66"/>
      <c r="C72" s="67"/>
      <c r="D72" s="67"/>
    </row>
    <row r="73" spans="2:4" s="65" customFormat="1" ht="21">
      <c r="B73" s="66"/>
      <c r="C73" s="67"/>
      <c r="D73" s="67"/>
    </row>
    <row r="74" spans="2:4" s="65" customFormat="1" ht="21">
      <c r="B74" s="66"/>
      <c r="C74" s="67"/>
      <c r="D74" s="67"/>
    </row>
    <row r="75" spans="2:4" s="65" customFormat="1" ht="21">
      <c r="B75" s="66"/>
      <c r="C75" s="67"/>
      <c r="D75" s="67"/>
    </row>
    <row r="76" spans="2:4" s="65" customFormat="1" ht="21">
      <c r="B76" s="66"/>
      <c r="C76" s="67"/>
      <c r="D76" s="67"/>
    </row>
    <row r="77" spans="2:4" s="65" customFormat="1" ht="21">
      <c r="B77" s="66"/>
      <c r="C77" s="67"/>
      <c r="D77" s="67"/>
    </row>
    <row r="78" spans="2:4" s="65" customFormat="1" ht="21">
      <c r="B78" s="66"/>
      <c r="C78" s="67"/>
      <c r="D78" s="67"/>
    </row>
    <row r="79" spans="2:4" s="65" customFormat="1" ht="21">
      <c r="B79" s="66"/>
      <c r="C79" s="67"/>
      <c r="D79" s="67"/>
    </row>
    <row r="80" spans="2:4" s="65" customFormat="1" ht="21">
      <c r="B80" s="66"/>
      <c r="C80" s="67"/>
      <c r="D80" s="67"/>
    </row>
    <row r="81" spans="2:4" s="65" customFormat="1" ht="21">
      <c r="B81" s="66"/>
      <c r="C81" s="67"/>
      <c r="D81" s="67"/>
    </row>
    <row r="82" spans="2:4" s="65" customFormat="1" ht="21">
      <c r="B82" s="66"/>
      <c r="C82" s="67"/>
      <c r="D82" s="67"/>
    </row>
    <row r="83" spans="2:4" s="65" customFormat="1" ht="21">
      <c r="B83" s="66"/>
      <c r="C83" s="67"/>
      <c r="D83" s="67"/>
    </row>
    <row r="84" spans="2:4" s="65" customFormat="1" ht="21">
      <c r="B84" s="66"/>
      <c r="C84" s="67"/>
      <c r="D84" s="67"/>
    </row>
    <row r="85" spans="2:4" s="65" customFormat="1" ht="21">
      <c r="B85" s="66"/>
      <c r="C85" s="67"/>
      <c r="D85" s="67"/>
    </row>
    <row r="86" spans="2:4" s="65" customFormat="1" ht="21">
      <c r="B86" s="66"/>
      <c r="C86" s="67"/>
      <c r="D86" s="67"/>
    </row>
    <row r="87" spans="2:4" s="65" customFormat="1" ht="21">
      <c r="B87" s="66"/>
      <c r="C87" s="67"/>
      <c r="D87" s="67"/>
    </row>
    <row r="88" spans="2:4" s="65" customFormat="1" ht="21">
      <c r="B88" s="66"/>
      <c r="C88" s="67"/>
      <c r="D88" s="67"/>
    </row>
    <row r="89" spans="2:4" s="65" customFormat="1" ht="21">
      <c r="B89" s="66"/>
      <c r="C89" s="67"/>
      <c r="D89" s="67"/>
    </row>
    <row r="90" spans="2:4" s="65" customFormat="1" ht="21">
      <c r="B90" s="66"/>
      <c r="C90" s="67"/>
      <c r="D90" s="67"/>
    </row>
    <row r="91" spans="2:4" s="65" customFormat="1" ht="21">
      <c r="B91" s="66"/>
      <c r="C91" s="67"/>
      <c r="D91" s="67"/>
    </row>
    <row r="92" spans="2:4" s="65" customFormat="1" ht="21">
      <c r="B92" s="66"/>
      <c r="C92" s="67"/>
      <c r="D92" s="67"/>
    </row>
  </sheetData>
  <sheetProtection selectLockedCells="1" selectUnlockedCells="1"/>
  <mergeCells count="3">
    <mergeCell ref="A1:E1"/>
    <mergeCell ref="A4:E4"/>
    <mergeCell ref="A3:E3"/>
  </mergeCells>
  <phoneticPr fontId="3" type="noConversion"/>
  <printOptions horizontalCentered="1"/>
  <pageMargins left="0.39370078740157483" right="0.39370078740157483" top="0.23622047244094491" bottom="0.39370078740157483" header="0" footer="0"/>
  <pageSetup paperSize="9" scale="67" fitToHeight="3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7"/>
  <sheetViews>
    <sheetView view="pageBreakPreview" zoomScale="60" zoomScaleNormal="80" workbookViewId="0">
      <selection activeCell="A3" sqref="A3:O3"/>
    </sheetView>
  </sheetViews>
  <sheetFormatPr defaultRowHeight="18.75"/>
  <cols>
    <col min="1" max="1" width="4.7109375" style="44" customWidth="1"/>
    <col min="2" max="2" width="32" style="10" customWidth="1"/>
    <col min="3" max="3" width="3.7109375" style="32" customWidth="1"/>
    <col min="4" max="4" width="4.85546875" style="37" customWidth="1"/>
    <col min="5" max="5" width="23.28515625" style="10" customWidth="1"/>
    <col min="6" max="6" width="3.7109375" style="11" customWidth="1"/>
    <col min="7" max="7" width="4.85546875" style="37" customWidth="1"/>
    <col min="8" max="8" width="23.28515625" style="10" customWidth="1"/>
    <col min="9" max="9" width="3.7109375" style="11" customWidth="1"/>
    <col min="10" max="10" width="4.85546875" style="47" customWidth="1"/>
    <col min="11" max="11" width="23.28515625" style="10" customWidth="1"/>
    <col min="12" max="12" width="3.7109375" style="12" customWidth="1"/>
    <col min="13" max="13" width="4.85546875" style="47" customWidth="1"/>
    <col min="14" max="14" width="23.28515625" style="10" customWidth="1"/>
    <col min="15" max="15" width="3.7109375" style="12" customWidth="1"/>
    <col min="16" max="16384" width="9.140625" style="10"/>
  </cols>
  <sheetData>
    <row r="1" spans="1:15" s="1" customFormat="1" ht="43.5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 s="1" customFormat="1" ht="15" customHeight="1" thickBot="1">
      <c r="B2" s="2"/>
      <c r="C2" s="2"/>
    </row>
    <row r="3" spans="1:15" s="1" customFormat="1" ht="28.5" customHeight="1" thickBot="1">
      <c r="A3" s="147" t="s">
        <v>97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9"/>
    </row>
    <row r="4" spans="1:15" s="51" customFormat="1" ht="24.95" customHeight="1" thickBot="1">
      <c r="A4" s="150" t="s">
        <v>40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2"/>
    </row>
    <row r="5" spans="1:15" s="3" customFormat="1" ht="20.100000000000001" customHeight="1">
      <c r="A5" s="6"/>
      <c r="B5" s="7"/>
      <c r="C5" s="30"/>
      <c r="D5" s="35"/>
      <c r="E5" s="7"/>
      <c r="F5" s="6"/>
      <c r="G5" s="35"/>
      <c r="H5" s="7"/>
      <c r="I5" s="6"/>
      <c r="J5" s="35"/>
      <c r="K5" s="7"/>
      <c r="L5" s="7"/>
      <c r="M5" s="35"/>
      <c r="N5" s="7"/>
      <c r="O5" s="7"/>
    </row>
    <row r="6" spans="1:15" s="3" customFormat="1" ht="20.100000000000001" customHeight="1">
      <c r="A6" s="6"/>
      <c r="B6" s="143" t="s">
        <v>39</v>
      </c>
      <c r="C6" s="143"/>
      <c r="D6" s="143" t="s">
        <v>28</v>
      </c>
      <c r="E6" s="143"/>
      <c r="F6" s="143"/>
      <c r="G6" s="143" t="s">
        <v>27</v>
      </c>
      <c r="H6" s="143"/>
      <c r="I6" s="143"/>
      <c r="J6" s="144" t="s">
        <v>2</v>
      </c>
      <c r="K6" s="145"/>
      <c r="L6" s="146"/>
      <c r="M6" s="144" t="s">
        <v>3</v>
      </c>
      <c r="N6" s="145"/>
      <c r="O6" s="146"/>
    </row>
    <row r="7" spans="1:15" s="3" customFormat="1" ht="20.100000000000001" customHeight="1">
      <c r="A7" s="43"/>
      <c r="B7" s="84"/>
      <c r="C7" s="84"/>
      <c r="D7" s="84"/>
      <c r="E7" s="84"/>
      <c r="F7" s="84"/>
      <c r="G7" s="84"/>
      <c r="H7" s="84"/>
      <c r="I7" s="84"/>
      <c r="J7" s="143" t="s">
        <v>30</v>
      </c>
      <c r="K7" s="143"/>
      <c r="L7" s="143"/>
      <c r="M7" s="143" t="s">
        <v>26</v>
      </c>
      <c r="N7" s="143"/>
      <c r="O7" s="143"/>
    </row>
    <row r="8" spans="1:15" s="3" customFormat="1" ht="20.100000000000001" customHeight="1">
      <c r="A8" s="43"/>
      <c r="B8" s="71"/>
      <c r="C8" s="72"/>
      <c r="D8" s="34"/>
      <c r="E8" s="6"/>
      <c r="F8" s="5"/>
      <c r="G8" s="34"/>
      <c r="H8" s="6"/>
      <c r="I8" s="4"/>
      <c r="J8" s="53"/>
      <c r="K8" s="6"/>
      <c r="L8" s="8"/>
      <c r="M8" s="53"/>
      <c r="N8" s="6"/>
      <c r="O8" s="8"/>
    </row>
    <row r="9" spans="1:15" ht="20.100000000000001" customHeight="1">
      <c r="A9" s="54">
        <v>1</v>
      </c>
      <c r="B9" s="153" t="str">
        <f ca="1">IF(lista!B8="1.",lista!C8," ")</f>
        <v>KRYNICKA Alicja</v>
      </c>
      <c r="C9" s="154"/>
      <c r="D9" s="113">
        <v>1</v>
      </c>
      <c r="E9" s="85"/>
      <c r="F9" s="9"/>
    </row>
    <row r="10" spans="1:15" ht="20.100000000000001" customHeight="1">
      <c r="B10" s="13"/>
      <c r="C10" s="102" t="s">
        <v>0</v>
      </c>
      <c r="D10" s="36"/>
      <c r="E10" s="155" t="str">
        <f>IF(D9=1,B9,IF(D9=2,B11," "))</f>
        <v>KRYNICKA Alicja</v>
      </c>
      <c r="F10" s="156"/>
      <c r="K10" s="130" t="s">
        <v>89</v>
      </c>
    </row>
    <row r="11" spans="1:15" ht="20.100000000000001" customHeight="1">
      <c r="A11" s="55">
        <v>16</v>
      </c>
      <c r="B11" s="157" t="str">
        <f ca="1">IF(lista!B23="16.",lista!C23," ")</f>
        <v>wolny los</v>
      </c>
      <c r="C11" s="158"/>
      <c r="E11" s="13"/>
      <c r="F11" s="14"/>
      <c r="G11" s="114">
        <v>1</v>
      </c>
      <c r="H11" s="85"/>
      <c r="I11" s="9"/>
    </row>
    <row r="12" spans="1:15" ht="20.100000000000001" customHeight="1">
      <c r="A12" s="56"/>
      <c r="B12" s="15"/>
      <c r="C12" s="31"/>
      <c r="E12" s="121" t="s">
        <v>76</v>
      </c>
      <c r="F12" s="102">
        <v>1</v>
      </c>
      <c r="G12" s="36"/>
      <c r="H12" s="173" t="str">
        <f>IF(G11=1,E10,IF(G11=2,E14," "))</f>
        <v>KRYNICKA Alicja</v>
      </c>
      <c r="I12" s="174"/>
    </row>
    <row r="13" spans="1:15" ht="20.100000000000001" customHeight="1">
      <c r="A13" s="54">
        <v>9</v>
      </c>
      <c r="B13" s="140" t="str">
        <f ca="1">IF(lista!B16="9.",lista!C16," ")</f>
        <v>ALEKSANDRZAK Klaudia</v>
      </c>
      <c r="C13" s="141"/>
      <c r="D13" s="38"/>
      <c r="E13" s="13"/>
      <c r="F13" s="14"/>
      <c r="H13" s="13"/>
      <c r="I13" s="14"/>
      <c r="K13" s="13"/>
      <c r="L13" s="16"/>
      <c r="N13" s="13"/>
      <c r="O13" s="16"/>
    </row>
    <row r="14" spans="1:15" ht="20.100000000000001" customHeight="1">
      <c r="B14" s="120" t="s">
        <v>69</v>
      </c>
      <c r="C14" s="102" t="s">
        <v>1</v>
      </c>
      <c r="D14" s="39"/>
      <c r="E14" s="159" t="str">
        <f>IF(D15=1,B13,IF(D15=2,B15," "))</f>
        <v>STEFANOWICZ Milena</v>
      </c>
      <c r="F14" s="160"/>
      <c r="G14" s="42"/>
      <c r="H14" s="17"/>
      <c r="I14" s="18"/>
      <c r="J14" s="48"/>
      <c r="K14" s="17"/>
      <c r="L14" s="17"/>
      <c r="M14" s="48"/>
      <c r="N14" s="17"/>
      <c r="O14" s="17"/>
    </row>
    <row r="15" spans="1:15" ht="20.100000000000001" customHeight="1">
      <c r="A15" s="55">
        <v>8</v>
      </c>
      <c r="B15" s="169" t="s">
        <v>91</v>
      </c>
      <c r="C15" s="170"/>
      <c r="D15" s="115">
        <v>2</v>
      </c>
      <c r="E15" s="86"/>
      <c r="F15" s="19"/>
      <c r="G15" s="46"/>
      <c r="H15" s="20"/>
      <c r="I15" s="21"/>
      <c r="J15" s="114">
        <v>1</v>
      </c>
      <c r="K15" s="85"/>
      <c r="L15" s="22"/>
      <c r="N15" s="13"/>
      <c r="O15" s="16"/>
    </row>
    <row r="16" spans="1:15" ht="20.100000000000001" customHeight="1">
      <c r="B16" s="15"/>
      <c r="C16" s="31"/>
      <c r="D16" s="38"/>
      <c r="E16" s="13"/>
      <c r="F16" s="23"/>
      <c r="H16" s="120" t="s">
        <v>93</v>
      </c>
      <c r="I16" s="21"/>
      <c r="J16" s="36"/>
      <c r="K16" s="155" t="str">
        <f>IF(J15=1,H12,IF(J15=2,H20," "))</f>
        <v>KRYNICKA Alicja</v>
      </c>
      <c r="L16" s="156"/>
      <c r="N16" s="13"/>
      <c r="O16" s="16"/>
    </row>
    <row r="17" spans="1:22" ht="20.100000000000001" customHeight="1">
      <c r="A17" s="54">
        <v>5</v>
      </c>
      <c r="B17" s="169" t="str">
        <f ca="1">IF(lista!B12="5.",lista!C12," ")</f>
        <v>DZIKOŃSKA Nikola</v>
      </c>
      <c r="C17" s="170"/>
      <c r="D17" s="114">
        <v>1</v>
      </c>
      <c r="E17" s="85"/>
      <c r="F17" s="9"/>
      <c r="G17" s="46"/>
      <c r="H17" s="20"/>
      <c r="I17" s="21"/>
      <c r="J17" s="49"/>
      <c r="K17" s="20"/>
      <c r="L17" s="25"/>
      <c r="M17" s="49"/>
      <c r="N17" s="20"/>
      <c r="O17" s="24"/>
    </row>
    <row r="18" spans="1:22" ht="20.100000000000001" customHeight="1">
      <c r="B18" s="120" t="s">
        <v>70</v>
      </c>
      <c r="C18" s="102" t="s">
        <v>31</v>
      </c>
      <c r="D18" s="36"/>
      <c r="E18" s="173" t="str">
        <f>IF(D17=1,B17,IF(D17=2,B19," "))</f>
        <v>DZIKOŃSKA Nikola</v>
      </c>
      <c r="F18" s="174"/>
      <c r="G18" s="42"/>
      <c r="H18" s="17"/>
      <c r="I18" s="18"/>
      <c r="J18" s="48"/>
      <c r="K18" s="17"/>
      <c r="L18" s="26"/>
      <c r="M18" s="48"/>
      <c r="N18" s="17"/>
      <c r="O18" s="17"/>
    </row>
    <row r="19" spans="1:22" ht="20.100000000000001" customHeight="1">
      <c r="A19" s="55">
        <v>12</v>
      </c>
      <c r="B19" s="165" t="str">
        <f ca="1">IF(lista!B19="12.",lista!C19," ")</f>
        <v>SZYŁKIEWICZ Lena</v>
      </c>
      <c r="C19" s="166"/>
      <c r="E19" s="13"/>
      <c r="F19" s="14"/>
      <c r="G19" s="40"/>
      <c r="H19" s="13"/>
      <c r="I19" s="14"/>
      <c r="K19" s="13"/>
      <c r="L19" s="27"/>
      <c r="N19" s="13"/>
      <c r="O19" s="16"/>
    </row>
    <row r="20" spans="1:22" ht="20.100000000000001" customHeight="1">
      <c r="A20" s="56"/>
      <c r="B20" s="15"/>
      <c r="C20" s="31"/>
      <c r="E20" s="121" t="s">
        <v>77</v>
      </c>
      <c r="F20" s="102">
        <v>2</v>
      </c>
      <c r="G20" s="39"/>
      <c r="H20" s="159" t="str">
        <f>IF(G21=1,E18,IF(G21=2,E22," "))</f>
        <v>DZIKOŃSKA Nikola</v>
      </c>
      <c r="I20" s="160"/>
      <c r="J20" s="48"/>
      <c r="K20" s="17"/>
      <c r="L20" s="26"/>
      <c r="M20" s="48"/>
      <c r="N20" s="17"/>
      <c r="O20" s="17"/>
    </row>
    <row r="21" spans="1:22" ht="20.100000000000001" customHeight="1">
      <c r="A21" s="54">
        <v>13</v>
      </c>
      <c r="B21" s="140" t="str">
        <f ca="1">IF(lista!B20="13.",lista!C20," ")</f>
        <v>SARGALSKA Alicja</v>
      </c>
      <c r="C21" s="141"/>
      <c r="D21" s="40"/>
      <c r="E21" s="13"/>
      <c r="F21" s="14"/>
      <c r="G21" s="115">
        <v>1</v>
      </c>
      <c r="H21" s="86"/>
      <c r="I21" s="19"/>
      <c r="J21" s="49"/>
      <c r="K21" s="20"/>
      <c r="L21" s="25"/>
    </row>
    <row r="22" spans="1:22" ht="20.100000000000001" customHeight="1">
      <c r="B22" s="120" t="s">
        <v>71</v>
      </c>
      <c r="C22" s="102" t="s">
        <v>32</v>
      </c>
      <c r="D22" s="39"/>
      <c r="E22" s="159" t="str">
        <f>IF(D23=1,B21,IF(D23=2,B23," "))</f>
        <v>SZARMACH Julia</v>
      </c>
      <c r="F22" s="160"/>
      <c r="G22" s="42"/>
      <c r="H22" s="17"/>
      <c r="I22" s="57"/>
      <c r="J22" s="48"/>
      <c r="K22" s="17"/>
      <c r="L22" s="26"/>
      <c r="M22" s="48"/>
      <c r="N22" s="17"/>
      <c r="O22" s="17"/>
    </row>
    <row r="23" spans="1:22" ht="20.100000000000001" customHeight="1">
      <c r="A23" s="55">
        <v>4</v>
      </c>
      <c r="B23" s="165" t="str">
        <f ca="1">IF(lista!B11="4.",lista!C11," ")</f>
        <v>SZARMACH Julia</v>
      </c>
      <c r="C23" s="166"/>
      <c r="D23" s="115">
        <v>2</v>
      </c>
      <c r="E23" s="86"/>
      <c r="F23" s="19"/>
      <c r="G23" s="46"/>
      <c r="H23" s="20"/>
      <c r="I23" s="58"/>
      <c r="J23" s="49"/>
      <c r="K23" s="20"/>
      <c r="L23" s="25"/>
    </row>
    <row r="24" spans="1:22" ht="20.100000000000001" customHeight="1">
      <c r="B24" s="15"/>
      <c r="C24" s="31"/>
      <c r="K24" s="120" t="s">
        <v>90</v>
      </c>
      <c r="M24" s="80"/>
      <c r="N24" s="167" t="str">
        <f>IF(M25=1,K16,IF(M25=2,K32," "))</f>
        <v>KRYNICKA Alicja</v>
      </c>
      <c r="O24" s="167"/>
    </row>
    <row r="25" spans="1:22" ht="20.100000000000001" customHeight="1">
      <c r="A25" s="54">
        <v>3</v>
      </c>
      <c r="B25" s="163" t="str">
        <f ca="1">IF(lista!B10="3.",lista!C10," ")</f>
        <v>CZAPLEJEWICZ Lena</v>
      </c>
      <c r="C25" s="164"/>
      <c r="D25" s="114">
        <v>1</v>
      </c>
      <c r="E25" s="85"/>
      <c r="F25" s="9"/>
      <c r="K25" s="13"/>
      <c r="L25" s="27"/>
      <c r="M25" s="115">
        <v>1</v>
      </c>
      <c r="N25" s="86"/>
      <c r="O25" s="28"/>
    </row>
    <row r="26" spans="1:22" ht="20.100000000000001" customHeight="1">
      <c r="B26" s="120" t="s">
        <v>72</v>
      </c>
      <c r="C26" s="102" t="s">
        <v>33</v>
      </c>
      <c r="D26" s="36"/>
      <c r="E26" s="171" t="str">
        <f>IF(D25=1,B25,IF(D25=2,B27," "))</f>
        <v>CZAPLEJEWICZ Lena</v>
      </c>
      <c r="F26" s="172"/>
      <c r="K26" s="13"/>
      <c r="L26" s="27"/>
      <c r="N26" s="13"/>
      <c r="O26" s="16"/>
    </row>
    <row r="27" spans="1:22" ht="20.100000000000001" customHeight="1">
      <c r="A27" s="55">
        <v>14</v>
      </c>
      <c r="B27" s="157" t="str">
        <f ca="1">IF(lista!B21="14.",lista!C21," ")</f>
        <v>OLIWA Wiktoria</v>
      </c>
      <c r="C27" s="158"/>
      <c r="E27" s="13"/>
      <c r="F27" s="14"/>
      <c r="G27" s="114">
        <v>2</v>
      </c>
      <c r="H27" s="85"/>
      <c r="I27" s="9"/>
      <c r="K27" s="13"/>
      <c r="L27" s="27"/>
      <c r="N27" s="13"/>
      <c r="O27" s="16"/>
    </row>
    <row r="28" spans="1:22" ht="20.100000000000001" customHeight="1">
      <c r="A28" s="56"/>
      <c r="B28" s="15"/>
      <c r="C28" s="31"/>
      <c r="E28" s="121" t="s">
        <v>78</v>
      </c>
      <c r="F28" s="102">
        <v>3</v>
      </c>
      <c r="G28" s="36"/>
      <c r="H28" s="171" t="str">
        <f>IF(G27=1,E26,IF(G27=2,E30," "))</f>
        <v>SKARŻYŃSKA Maria</v>
      </c>
      <c r="I28" s="172"/>
      <c r="K28" s="13"/>
      <c r="L28" s="27"/>
      <c r="N28" s="13"/>
      <c r="O28" s="16"/>
    </row>
    <row r="29" spans="1:22" ht="20.100000000000001" customHeight="1">
      <c r="A29" s="54">
        <v>11</v>
      </c>
      <c r="B29" s="153" t="str">
        <f ca="1">IF(lista!B18="11.",lista!C18," ")</f>
        <v>SKARŻYŃSKA Maria</v>
      </c>
      <c r="C29" s="154"/>
      <c r="D29" s="38"/>
      <c r="E29" s="13"/>
      <c r="F29" s="14"/>
      <c r="H29" s="13"/>
      <c r="I29" s="14"/>
      <c r="K29" s="13"/>
      <c r="L29" s="27"/>
      <c r="N29" s="13"/>
      <c r="O29" s="16"/>
    </row>
    <row r="30" spans="1:22" ht="20.100000000000001" customHeight="1">
      <c r="B30" s="120" t="s">
        <v>73</v>
      </c>
      <c r="C30" s="102" t="s">
        <v>34</v>
      </c>
      <c r="D30" s="39"/>
      <c r="E30" s="167" t="str">
        <f>IF(D31=1,B29,IF(D31=2,B31," "))</f>
        <v>SKARŻYŃSKA Maria</v>
      </c>
      <c r="F30" s="168"/>
      <c r="G30" s="42"/>
      <c r="H30" s="17"/>
      <c r="I30" s="18"/>
      <c r="J30" s="48"/>
      <c r="K30" s="17"/>
      <c r="L30" s="26"/>
      <c r="M30" s="48"/>
      <c r="N30" s="17"/>
      <c r="O30" s="17"/>
      <c r="Q30" s="177" t="s">
        <v>88</v>
      </c>
      <c r="R30" s="178"/>
      <c r="S30" s="179"/>
      <c r="T30" s="180" t="s">
        <v>89</v>
      </c>
      <c r="U30" s="181"/>
      <c r="V30" s="181"/>
    </row>
    <row r="31" spans="1:22" ht="20.100000000000001" customHeight="1">
      <c r="A31" s="55">
        <v>6</v>
      </c>
      <c r="B31" s="157" t="str">
        <f ca="1">IF(lista!B13="6.",lista!C13," ")</f>
        <v>GOLDER Kinga</v>
      </c>
      <c r="C31" s="158"/>
      <c r="D31" s="115">
        <v>1</v>
      </c>
      <c r="E31" s="86"/>
      <c r="F31" s="19"/>
      <c r="G31" s="46"/>
      <c r="H31" s="20"/>
      <c r="I31" s="21"/>
      <c r="K31" s="13"/>
      <c r="L31" s="27"/>
      <c r="M31" s="49"/>
      <c r="N31" s="20"/>
      <c r="O31" s="24"/>
      <c r="Q31" s="122"/>
      <c r="R31" s="122"/>
      <c r="S31" s="122"/>
      <c r="T31" s="122"/>
      <c r="U31" s="122"/>
      <c r="V31" s="122"/>
    </row>
    <row r="32" spans="1:22" ht="20.100000000000001" customHeight="1">
      <c r="B32" s="15"/>
      <c r="C32" s="31"/>
      <c r="D32" s="38"/>
      <c r="E32" s="13"/>
      <c r="F32" s="23"/>
      <c r="H32" s="120" t="s">
        <v>83</v>
      </c>
      <c r="I32" s="21"/>
      <c r="J32" s="80"/>
      <c r="K32" s="167" t="str">
        <f>IF(J33=1,H28,IF(J33=2,H36," "))</f>
        <v>SKARŻYŃSKA Maria</v>
      </c>
      <c r="L32" s="168"/>
      <c r="M32" s="48"/>
      <c r="N32" s="17"/>
      <c r="O32" s="17"/>
      <c r="Q32" s="123"/>
      <c r="R32" s="122"/>
      <c r="S32" s="122"/>
      <c r="T32" s="122"/>
      <c r="U32" s="122"/>
      <c r="V32" s="122"/>
    </row>
    <row r="33" spans="1:22" ht="20.100000000000001" customHeight="1">
      <c r="A33" s="54">
        <v>7</v>
      </c>
      <c r="B33" s="163" t="str">
        <f ca="1">IF(lista!B14="7.",lista!C14," ")</f>
        <v>LICZNERSKA Maria</v>
      </c>
      <c r="C33" s="164"/>
      <c r="D33" s="114">
        <v>1</v>
      </c>
      <c r="E33" s="85"/>
      <c r="F33" s="87"/>
      <c r="G33" s="46"/>
      <c r="H33" s="20"/>
      <c r="I33" s="21"/>
      <c r="J33" s="115">
        <v>1</v>
      </c>
      <c r="K33" s="86"/>
      <c r="L33" s="28"/>
      <c r="O33" s="16"/>
      <c r="Q33" s="124"/>
      <c r="R33" s="182" t="s">
        <v>94</v>
      </c>
      <c r="S33" s="183"/>
      <c r="T33" s="122"/>
      <c r="U33" s="122"/>
      <c r="V33" s="122"/>
    </row>
    <row r="34" spans="1:22" ht="20.100000000000001" customHeight="1">
      <c r="B34" s="120" t="s">
        <v>74</v>
      </c>
      <c r="C34" s="102" t="s">
        <v>35</v>
      </c>
      <c r="D34" s="41"/>
      <c r="E34" s="161" t="str">
        <f>IF(D33=1,B33,IF(D33=2,B35," "))</f>
        <v>LICZNERSKA Maria</v>
      </c>
      <c r="F34" s="162"/>
      <c r="G34" s="42"/>
      <c r="H34" s="17"/>
      <c r="I34" s="18"/>
      <c r="J34" s="48"/>
      <c r="K34" s="17"/>
      <c r="L34" s="17"/>
      <c r="M34" s="48"/>
      <c r="N34" s="17"/>
      <c r="O34" s="17"/>
      <c r="Q34" s="184" t="s">
        <v>87</v>
      </c>
      <c r="R34" s="184"/>
      <c r="S34" s="185"/>
      <c r="T34" s="125"/>
      <c r="U34" s="175" t="s">
        <v>94</v>
      </c>
      <c r="V34" s="175"/>
    </row>
    <row r="35" spans="1:22" ht="20.100000000000001" customHeight="1">
      <c r="A35" s="55">
        <v>10</v>
      </c>
      <c r="B35" s="163" t="str">
        <f ca="1">IF(lista!B17="10.",lista!C17," ")</f>
        <v>WYSOCKA Gabriela</v>
      </c>
      <c r="C35" s="164"/>
      <c r="E35" s="13"/>
      <c r="F35" s="14"/>
      <c r="H35" s="13"/>
      <c r="I35" s="14"/>
      <c r="M35" s="49"/>
      <c r="N35" s="20"/>
      <c r="O35" s="24"/>
      <c r="Q35" s="186"/>
      <c r="R35" s="186"/>
      <c r="S35" s="187"/>
      <c r="T35" s="126"/>
      <c r="U35" s="127"/>
      <c r="V35" s="128"/>
    </row>
    <row r="36" spans="1:22" ht="20.100000000000001" customHeight="1">
      <c r="A36" s="56"/>
      <c r="B36" s="15"/>
      <c r="C36" s="31"/>
      <c r="E36" s="121" t="s">
        <v>79</v>
      </c>
      <c r="F36" s="102">
        <v>4</v>
      </c>
      <c r="G36" s="39"/>
      <c r="H36" s="167" t="str">
        <f>IF(G37=1,E34,IF(G37=2,E38," "))</f>
        <v>GAJEWCZYK Magdalena</v>
      </c>
      <c r="I36" s="168"/>
      <c r="J36" s="48"/>
      <c r="K36" s="17"/>
      <c r="L36" s="17"/>
      <c r="M36" s="48"/>
      <c r="N36" s="17"/>
      <c r="O36" s="17"/>
      <c r="Q36" s="129"/>
      <c r="R36" s="175" t="s">
        <v>95</v>
      </c>
      <c r="S36" s="176"/>
      <c r="T36" s="122"/>
      <c r="U36" s="122"/>
      <c r="V36" s="122"/>
    </row>
    <row r="37" spans="1:22" ht="20.100000000000001" customHeight="1">
      <c r="A37" s="54">
        <v>15</v>
      </c>
      <c r="B37" s="163" t="str">
        <f ca="1">IF(lista!B22="15.",lista!C22," ")</f>
        <v>DMYTRYSZYN Natasza</v>
      </c>
      <c r="C37" s="164"/>
      <c r="E37" s="13"/>
      <c r="F37" s="14"/>
      <c r="G37" s="115">
        <v>2</v>
      </c>
      <c r="H37" s="86"/>
      <c r="I37" s="19"/>
      <c r="J37" s="49"/>
      <c r="K37" s="20"/>
      <c r="L37" s="24"/>
      <c r="O37" s="16"/>
    </row>
    <row r="38" spans="1:22" ht="20.100000000000001" customHeight="1">
      <c r="B38" s="120" t="s">
        <v>75</v>
      </c>
      <c r="C38" s="102" t="s">
        <v>36</v>
      </c>
      <c r="D38" s="39"/>
      <c r="E38" s="167" t="str">
        <f>IF(D39=1,B37,IF(D39=2,B39," "))</f>
        <v>GAJEWCZYK Magdalena</v>
      </c>
      <c r="F38" s="168"/>
      <c r="G38" s="42"/>
      <c r="H38" s="17"/>
      <c r="I38" s="57"/>
      <c r="J38" s="48"/>
      <c r="K38" s="17"/>
      <c r="L38" s="17"/>
      <c r="M38" s="50"/>
      <c r="N38" s="33"/>
      <c r="O38" s="101"/>
    </row>
    <row r="39" spans="1:22" ht="20.100000000000001" customHeight="1">
      <c r="A39" s="59">
        <v>2</v>
      </c>
      <c r="B39" s="157" t="str">
        <f ca="1">IF(lista!B9="2.",lista!C9," ")</f>
        <v>GAJEWCZYK Magdalena</v>
      </c>
      <c r="C39" s="158"/>
      <c r="D39" s="115">
        <v>2</v>
      </c>
      <c r="E39" s="86"/>
      <c r="F39" s="19"/>
      <c r="G39" s="46"/>
      <c r="H39" s="20"/>
      <c r="O39" s="16"/>
    </row>
    <row r="40" spans="1:22" s="29" customFormat="1" ht="50.1" customHeight="1" thickBot="1">
      <c r="A40" s="45"/>
      <c r="C40" s="79"/>
      <c r="D40" s="42"/>
      <c r="E40" s="17"/>
      <c r="F40" s="17"/>
      <c r="G40" s="42"/>
      <c r="H40" s="17"/>
    </row>
    <row r="41" spans="1:22" s="1" customFormat="1" ht="28.5" customHeight="1" thickBot="1">
      <c r="A41" s="147" t="s">
        <v>42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9"/>
    </row>
    <row r="42" spans="1:22" s="51" customFormat="1" ht="24.95" customHeight="1" thickBot="1">
      <c r="A42" s="150" t="s">
        <v>44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2"/>
    </row>
    <row r="43" spans="1:22" s="3" customFormat="1" ht="20.100000000000001" customHeight="1">
      <c r="A43" s="6"/>
      <c r="B43" s="7"/>
      <c r="C43" s="30"/>
      <c r="D43" s="35"/>
      <c r="E43" s="7"/>
      <c r="F43" s="6"/>
      <c r="G43" s="35"/>
      <c r="H43" s="7"/>
      <c r="I43" s="6"/>
      <c r="J43" s="35"/>
      <c r="K43" s="7"/>
      <c r="L43" s="7"/>
      <c r="M43" s="35"/>
      <c r="N43" s="7"/>
      <c r="O43" s="7"/>
    </row>
    <row r="44" spans="1:22" s="3" customFormat="1" ht="20.100000000000001" customHeight="1">
      <c r="D44" s="43"/>
      <c r="E44" s="143" t="s">
        <v>38</v>
      </c>
      <c r="F44" s="143"/>
      <c r="G44" s="144" t="s">
        <v>37</v>
      </c>
      <c r="H44" s="145"/>
      <c r="I44" s="146"/>
      <c r="J44" s="144" t="s">
        <v>45</v>
      </c>
      <c r="K44" s="145"/>
      <c r="L44" s="146"/>
      <c r="M44" s="47"/>
      <c r="N44" s="10"/>
      <c r="O44" s="12"/>
    </row>
    <row r="45" spans="1:22">
      <c r="D45" s="44"/>
      <c r="E45" s="15"/>
      <c r="F45" s="31"/>
      <c r="J45" s="37"/>
      <c r="L45" s="58"/>
    </row>
    <row r="46" spans="1:22" ht="20.100000000000001" customHeight="1">
      <c r="D46" s="88" t="s">
        <v>0</v>
      </c>
      <c r="E46" s="169" t="str">
        <f>IF(D9=1,B11,IF(D9=2,B9," "))</f>
        <v>wolny los</v>
      </c>
      <c r="F46" s="170"/>
      <c r="G46" s="114">
        <v>2</v>
      </c>
      <c r="H46" s="85"/>
      <c r="I46" s="85"/>
      <c r="J46" s="37"/>
      <c r="L46" s="11"/>
    </row>
    <row r="47" spans="1:22" ht="20.100000000000001" customHeight="1">
      <c r="D47" s="44"/>
      <c r="E47" s="13"/>
      <c r="F47" s="89"/>
      <c r="G47" s="36"/>
      <c r="H47" s="107" t="str">
        <f>IF(G46=1,E46,IF(G46=2,E48," "))</f>
        <v>ALEKSANDRZAK Klaudia</v>
      </c>
      <c r="I47" s="108"/>
      <c r="J47" s="114">
        <v>2</v>
      </c>
      <c r="K47" s="85"/>
      <c r="L47" s="85"/>
    </row>
    <row r="48" spans="1:22" ht="20.100000000000001" customHeight="1">
      <c r="D48" s="88" t="s">
        <v>1</v>
      </c>
      <c r="E48" s="165" t="str">
        <f>IF(D15=1,B15,IF(D15=2,B13," "))</f>
        <v>ALEKSANDRZAK Klaudia</v>
      </c>
      <c r="F48" s="166"/>
      <c r="G48" s="40"/>
      <c r="H48" s="120" t="s">
        <v>96</v>
      </c>
      <c r="I48" s="90"/>
      <c r="J48" s="41"/>
      <c r="K48" s="107" t="str">
        <f>IF(J47=1,H47,IF(J47=2,H49," "))</f>
        <v>LICZNERSKA Maria</v>
      </c>
      <c r="L48" s="107"/>
    </row>
    <row r="49" spans="4:16" ht="20.100000000000001" customHeight="1">
      <c r="D49" s="91"/>
      <c r="E49" s="13"/>
      <c r="F49" s="92">
        <v>4</v>
      </c>
      <c r="G49" s="39"/>
      <c r="H49" s="104" t="str">
        <f>IF(G37=1,E38,IF(G37=2,E34," "))</f>
        <v>LICZNERSKA Maria</v>
      </c>
      <c r="I49" s="105"/>
      <c r="J49" s="38"/>
      <c r="K49" s="13"/>
      <c r="L49" s="23"/>
      <c r="M49" s="49"/>
      <c r="N49" s="29"/>
      <c r="O49" s="24"/>
      <c r="P49" s="29"/>
    </row>
    <row r="50" spans="4:16" ht="20.100000000000001" customHeight="1">
      <c r="D50" s="91"/>
      <c r="E50" s="93"/>
      <c r="F50" s="94"/>
      <c r="H50" s="13"/>
      <c r="I50" s="95"/>
      <c r="J50" s="42"/>
      <c r="K50" s="96"/>
      <c r="L50" s="96"/>
      <c r="M50" s="49"/>
      <c r="N50" s="29"/>
      <c r="O50" s="24"/>
      <c r="P50" s="29"/>
    </row>
    <row r="51" spans="4:16" ht="20.100000000000001" customHeight="1">
      <c r="D51" s="88" t="s">
        <v>31</v>
      </c>
      <c r="E51" s="169" t="str">
        <f>IF(D17=1,B19,IF(D17=2,B17," "))</f>
        <v>SZYŁKIEWICZ Lena</v>
      </c>
      <c r="F51" s="170"/>
      <c r="G51" s="114">
        <v>1</v>
      </c>
      <c r="H51" s="85"/>
      <c r="I51" s="85"/>
      <c r="J51" s="38"/>
      <c r="K51" s="13"/>
      <c r="L51" s="23"/>
      <c r="M51" s="49"/>
      <c r="N51" s="29"/>
      <c r="O51" s="24"/>
      <c r="P51" s="29"/>
    </row>
    <row r="52" spans="4:16" ht="20.100000000000001" customHeight="1">
      <c r="D52" s="44"/>
      <c r="E52" s="121" t="s">
        <v>80</v>
      </c>
      <c r="F52" s="89"/>
      <c r="G52" s="36"/>
      <c r="H52" s="107" t="str">
        <f>IF(G51=1,E51,IF(G51=2,E53," "))</f>
        <v>SZYŁKIEWICZ Lena</v>
      </c>
      <c r="I52" s="108"/>
      <c r="J52" s="38"/>
      <c r="K52" s="13"/>
      <c r="L52" s="23"/>
      <c r="M52" s="48"/>
      <c r="N52" s="17"/>
      <c r="O52" s="17"/>
      <c r="P52" s="29"/>
    </row>
    <row r="53" spans="4:16" ht="20.100000000000001" customHeight="1">
      <c r="D53" s="88" t="s">
        <v>32</v>
      </c>
      <c r="E53" s="165" t="str">
        <f>IF(D23=1,B23,IF(D23=2,B21," "))</f>
        <v>SARGALSKA Alicja</v>
      </c>
      <c r="F53" s="166"/>
      <c r="G53" s="40"/>
      <c r="H53" s="120" t="s">
        <v>84</v>
      </c>
      <c r="I53" s="90"/>
      <c r="J53" s="80"/>
      <c r="K53" s="104" t="str">
        <f>IF(J54=1,H52,IF(J54=2,H54," "))</f>
        <v>CZAPLEJEWICZ Lena</v>
      </c>
      <c r="L53" s="104"/>
      <c r="M53" s="49"/>
      <c r="N53" s="110"/>
      <c r="O53" s="110"/>
      <c r="P53" s="29"/>
    </row>
    <row r="54" spans="4:16" ht="20.100000000000001" customHeight="1">
      <c r="D54" s="91"/>
      <c r="E54" s="13"/>
      <c r="F54" s="92">
        <v>3</v>
      </c>
      <c r="G54" s="39"/>
      <c r="H54" s="104" t="str">
        <f>IF(G27=1,E30,IF(G27=2,E26," "))</f>
        <v>CZAPLEJEWICZ Lena</v>
      </c>
      <c r="I54" s="105"/>
      <c r="J54" s="115">
        <v>2</v>
      </c>
      <c r="K54" s="106"/>
      <c r="L54" s="106"/>
      <c r="M54" s="49"/>
      <c r="N54" s="81"/>
      <c r="O54" s="81"/>
      <c r="P54" s="29"/>
    </row>
    <row r="55" spans="4:16" ht="20.100000000000001" customHeight="1">
      <c r="D55" s="91"/>
      <c r="E55" s="93"/>
      <c r="F55" s="94"/>
      <c r="G55" s="38"/>
      <c r="H55" s="13"/>
      <c r="I55" s="97"/>
      <c r="J55" s="37"/>
      <c r="K55" s="13"/>
      <c r="L55" s="11"/>
      <c r="M55" s="49"/>
      <c r="N55" s="81"/>
      <c r="O55" s="81"/>
      <c r="P55" s="29"/>
    </row>
    <row r="56" spans="4:16" ht="20.100000000000001" customHeight="1">
      <c r="D56" s="88" t="s">
        <v>33</v>
      </c>
      <c r="E56" s="169" t="str">
        <f>IF(D25=1,B27,IF(D25=2,B25," "))</f>
        <v>OLIWA Wiktoria</v>
      </c>
      <c r="F56" s="170"/>
      <c r="G56" s="114">
        <v>2</v>
      </c>
      <c r="H56" s="85"/>
      <c r="I56" s="85"/>
      <c r="J56" s="37"/>
      <c r="L56" s="11"/>
      <c r="M56" s="8"/>
      <c r="N56" s="8"/>
      <c r="O56" s="8"/>
      <c r="P56" s="29"/>
    </row>
    <row r="57" spans="4:16" ht="20.100000000000001" customHeight="1">
      <c r="D57" s="44"/>
      <c r="E57" s="121" t="s">
        <v>81</v>
      </c>
      <c r="F57" s="89"/>
      <c r="G57" s="36"/>
      <c r="H57" s="107" t="str">
        <f>IF(G56=1,E56,IF(G56=2,E58," "))</f>
        <v>GOLDER Kinga</v>
      </c>
      <c r="I57" s="108"/>
      <c r="J57" s="114">
        <v>2</v>
      </c>
      <c r="K57" s="85"/>
      <c r="L57" s="85"/>
      <c r="M57" s="48"/>
      <c r="N57" s="17"/>
      <c r="O57" s="17"/>
      <c r="P57" s="29"/>
    </row>
    <row r="58" spans="4:16" ht="20.100000000000001" customHeight="1">
      <c r="D58" s="88" t="s">
        <v>34</v>
      </c>
      <c r="E58" s="165" t="str">
        <f>IF(D31=1,B31,IF(D31=2,B29," "))</f>
        <v>GOLDER Kinga</v>
      </c>
      <c r="F58" s="166"/>
      <c r="G58" s="40"/>
      <c r="H58" s="120" t="s">
        <v>85</v>
      </c>
      <c r="I58" s="90"/>
      <c r="J58" s="41"/>
      <c r="K58" s="107" t="str">
        <f>IF(J57=1,H57,IF(J57=2,H59," "))</f>
        <v>SZARMACH Julia</v>
      </c>
      <c r="L58" s="107"/>
      <c r="M58" s="49"/>
      <c r="N58" s="110"/>
      <c r="O58" s="110"/>
      <c r="P58" s="29"/>
    </row>
    <row r="59" spans="4:16" ht="20.100000000000001" customHeight="1">
      <c r="D59" s="45"/>
      <c r="E59" s="29"/>
      <c r="F59" s="92">
        <v>2</v>
      </c>
      <c r="G59" s="39"/>
      <c r="H59" s="104" t="str">
        <f>IF(G21=1,E22,IF(G21=2,E18," "))</f>
        <v>SZARMACH Julia</v>
      </c>
      <c r="I59" s="105"/>
      <c r="J59" s="38"/>
      <c r="K59" s="13"/>
      <c r="L59" s="23"/>
      <c r="M59" s="48"/>
      <c r="N59" s="17"/>
      <c r="O59" s="17"/>
      <c r="P59" s="29"/>
    </row>
    <row r="60" spans="4:16" ht="20.100000000000001" customHeight="1">
      <c r="D60" s="45"/>
      <c r="E60" s="98"/>
      <c r="F60" s="99"/>
      <c r="H60" s="13"/>
      <c r="I60" s="100"/>
      <c r="J60" s="42"/>
      <c r="K60" s="96"/>
      <c r="L60" s="96"/>
      <c r="M60" s="48"/>
      <c r="N60" s="17"/>
      <c r="O60" s="17"/>
      <c r="P60" s="29"/>
    </row>
    <row r="61" spans="4:16" ht="20.100000000000001" customHeight="1">
      <c r="D61" s="88" t="s">
        <v>35</v>
      </c>
      <c r="E61" s="169" t="str">
        <f>IF(D33=1,B35,IF(D33=2,B33," "))</f>
        <v>WYSOCKA Gabriela</v>
      </c>
      <c r="F61" s="170"/>
      <c r="G61" s="114">
        <v>1</v>
      </c>
      <c r="H61" s="85"/>
      <c r="I61" s="85"/>
      <c r="J61" s="38"/>
      <c r="K61" s="13"/>
      <c r="L61" s="23"/>
      <c r="M61" s="49"/>
      <c r="N61" s="81"/>
      <c r="O61" s="81"/>
      <c r="P61" s="29"/>
    </row>
    <row r="62" spans="4:16" ht="20.100000000000001" customHeight="1">
      <c r="D62" s="44"/>
      <c r="E62" s="121" t="s">
        <v>82</v>
      </c>
      <c r="F62" s="89"/>
      <c r="G62" s="36"/>
      <c r="H62" s="107" t="str">
        <f>IF(G61=1,E61,IF(G61=2,E63," "))</f>
        <v>WYSOCKA Gabriela</v>
      </c>
      <c r="I62" s="108"/>
      <c r="J62" s="38"/>
      <c r="K62" s="13"/>
      <c r="L62" s="23"/>
      <c r="M62" s="42"/>
      <c r="N62" s="17"/>
      <c r="O62" s="17"/>
      <c r="P62" s="29"/>
    </row>
    <row r="63" spans="4:16" ht="20.100000000000001" customHeight="1">
      <c r="D63" s="88" t="s">
        <v>36</v>
      </c>
      <c r="E63" s="165" t="str">
        <f>IF(D39=1,B39,IF(D39=2,B37," "))</f>
        <v>DMYTRYSZYN Natasza</v>
      </c>
      <c r="F63" s="166"/>
      <c r="G63" s="40"/>
      <c r="H63" s="120" t="s">
        <v>86</v>
      </c>
      <c r="I63" s="90"/>
      <c r="J63" s="80"/>
      <c r="K63" s="104" t="str">
        <f>IF(J64=1,H62,IF(J64=2,H64," "))</f>
        <v>STEFANOWICZ Milena</v>
      </c>
      <c r="L63" s="104"/>
      <c r="M63" s="49"/>
      <c r="N63" s="110"/>
      <c r="O63" s="82"/>
      <c r="P63" s="29"/>
    </row>
    <row r="64" spans="4:16" ht="20.100000000000001" customHeight="1">
      <c r="D64" s="44"/>
      <c r="F64" s="92">
        <v>1</v>
      </c>
      <c r="G64" s="39"/>
      <c r="H64" s="104" t="str">
        <f>IF(G11=1,E14,IF(G11=2,E10," "))</f>
        <v>STEFANOWICZ Milena</v>
      </c>
      <c r="I64" s="105"/>
      <c r="J64" s="115">
        <v>2</v>
      </c>
      <c r="K64" s="106"/>
      <c r="L64" s="106"/>
      <c r="M64" s="49"/>
      <c r="N64" s="29"/>
      <c r="O64" s="24"/>
      <c r="P64" s="29"/>
    </row>
    <row r="65" spans="1:15" s="3" customFormat="1" ht="20.100000000000001" customHeight="1">
      <c r="A65" s="6"/>
      <c r="B65" s="7"/>
      <c r="C65" s="30"/>
      <c r="D65" s="35"/>
      <c r="E65" s="7"/>
      <c r="F65" s="6"/>
      <c r="G65" s="35"/>
      <c r="H65" s="7"/>
      <c r="I65" s="11"/>
      <c r="J65" s="49"/>
      <c r="K65" s="82"/>
      <c r="L65" s="81"/>
      <c r="M65" s="35"/>
      <c r="N65" s="10"/>
      <c r="O65" s="7"/>
    </row>
    <row r="67" spans="1:15">
      <c r="O67" s="70" t="s">
        <v>24</v>
      </c>
    </row>
  </sheetData>
  <mergeCells count="60">
    <mergeCell ref="Q30:S30"/>
    <mergeCell ref="T30:V30"/>
    <mergeCell ref="R33:S33"/>
    <mergeCell ref="Q34:S35"/>
    <mergeCell ref="U34:V34"/>
    <mergeCell ref="J44:L44"/>
    <mergeCell ref="G44:I44"/>
    <mergeCell ref="A41:O41"/>
    <mergeCell ref="A42:O42"/>
    <mergeCell ref="E44:F44"/>
    <mergeCell ref="R36:S36"/>
    <mergeCell ref="B31:C31"/>
    <mergeCell ref="B33:C33"/>
    <mergeCell ref="E53:F53"/>
    <mergeCell ref="E46:F46"/>
    <mergeCell ref="E63:F63"/>
    <mergeCell ref="E61:F61"/>
    <mergeCell ref="E48:F48"/>
    <mergeCell ref="E58:F58"/>
    <mergeCell ref="E56:F56"/>
    <mergeCell ref="E51:F51"/>
    <mergeCell ref="B37:C37"/>
    <mergeCell ref="E38:F38"/>
    <mergeCell ref="B39:C39"/>
    <mergeCell ref="B15:C15"/>
    <mergeCell ref="E18:F18"/>
    <mergeCell ref="B19:C19"/>
    <mergeCell ref="B29:C29"/>
    <mergeCell ref="B27:C27"/>
    <mergeCell ref="B35:C35"/>
    <mergeCell ref="E26:F26"/>
    <mergeCell ref="G6:I6"/>
    <mergeCell ref="J7:L7"/>
    <mergeCell ref="H36:I36"/>
    <mergeCell ref="N24:O24"/>
    <mergeCell ref="M7:O7"/>
    <mergeCell ref="K32:L32"/>
    <mergeCell ref="H28:I28"/>
    <mergeCell ref="K16:L16"/>
    <mergeCell ref="H12:I12"/>
    <mergeCell ref="E14:F14"/>
    <mergeCell ref="M6:O6"/>
    <mergeCell ref="E34:F34"/>
    <mergeCell ref="B25:C25"/>
    <mergeCell ref="B23:C23"/>
    <mergeCell ref="B21:C21"/>
    <mergeCell ref="H20:I20"/>
    <mergeCell ref="E22:F22"/>
    <mergeCell ref="E30:F30"/>
    <mergeCell ref="B17:C17"/>
    <mergeCell ref="B13:C13"/>
    <mergeCell ref="A1:O1"/>
    <mergeCell ref="B6:C6"/>
    <mergeCell ref="D6:F6"/>
    <mergeCell ref="J6:L6"/>
    <mergeCell ref="A3:O3"/>
    <mergeCell ref="A4:O4"/>
    <mergeCell ref="B9:C9"/>
    <mergeCell ref="E10:F10"/>
    <mergeCell ref="B11:C11"/>
  </mergeCells>
  <phoneticPr fontId="3" type="noConversion"/>
  <printOptions horizontalCentered="1"/>
  <pageMargins left="0.39370078740157483" right="0.39370078740157483" top="0.23622047244094491" bottom="0.19685039370078741" header="0" footer="0"/>
  <pageSetup paperSize="9" scale="40" fitToHeight="2" orientation="portrait" horizontalDpi="4294967294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1"/>
  <sheetViews>
    <sheetView tabSelected="1" zoomScale="80" zoomScaleNormal="80" workbookViewId="0">
      <selection activeCell="C7" sqref="C7"/>
    </sheetView>
  </sheetViews>
  <sheetFormatPr defaultRowHeight="12.75"/>
  <cols>
    <col min="1" max="1" width="10.5703125" style="1" customWidth="1"/>
    <col min="2" max="2" width="15.7109375" style="60" customWidth="1"/>
    <col min="3" max="3" width="106.7109375" style="2" customWidth="1"/>
    <col min="4" max="4" width="10.5703125" style="1" customWidth="1"/>
    <col min="5" max="16384" width="9.140625" style="1"/>
  </cols>
  <sheetData>
    <row r="1" spans="1:4" ht="43.5" customHeight="1">
      <c r="A1" s="142"/>
      <c r="B1" s="188"/>
      <c r="C1" s="188"/>
      <c r="D1" s="188"/>
    </row>
    <row r="2" spans="1:4" ht="15" customHeight="1" thickBot="1"/>
    <row r="3" spans="1:4" ht="28.5" customHeight="1" thickBot="1">
      <c r="A3" s="147" t="s">
        <v>97</v>
      </c>
      <c r="B3" s="189"/>
      <c r="C3" s="189"/>
      <c r="D3" s="190"/>
    </row>
    <row r="4" spans="1:4" s="75" customFormat="1" ht="24.95" customHeight="1" thickBot="1">
      <c r="A4" s="191" t="s">
        <v>22</v>
      </c>
      <c r="B4" s="192"/>
      <c r="C4" s="192"/>
      <c r="D4" s="193"/>
    </row>
    <row r="5" spans="1:4" s="75" customFormat="1" ht="24.95" customHeight="1">
      <c r="B5" s="76"/>
      <c r="C5" s="77"/>
    </row>
    <row r="6" spans="1:4" s="75" customFormat="1" ht="24.95" customHeight="1">
      <c r="A6" s="78"/>
      <c r="B6" s="116" t="s">
        <v>21</v>
      </c>
      <c r="C6" s="112" t="s">
        <v>43</v>
      </c>
      <c r="D6" s="78"/>
    </row>
    <row r="7" spans="1:4" s="51" customFormat="1" ht="24.95" customHeight="1">
      <c r="B7" s="61"/>
      <c r="C7" s="52"/>
    </row>
    <row r="8" spans="1:4" s="51" customFormat="1" ht="24.95" customHeight="1">
      <c r="B8" s="118" t="s">
        <v>5</v>
      </c>
      <c r="C8" s="119" t="str">
        <f ca="1">IF(turniej!M25=1,turniej!K16,IF(turniej!M25=2,turniej!K32," "))</f>
        <v>KRYNICKA Alicja</v>
      </c>
    </row>
    <row r="9" spans="1:4" s="51" customFormat="1" ht="24.95" customHeight="1">
      <c r="B9" s="73" t="s">
        <v>4</v>
      </c>
      <c r="C9" s="117" t="str">
        <f ca="1">IF(turniej!M25=1,turniej!K32,IF(turniej!M25=2,turniej!K16," "))</f>
        <v>SKARŻYŃSKA Maria</v>
      </c>
    </row>
    <row r="10" spans="1:4" s="51" customFormat="1" ht="24.95" customHeight="1">
      <c r="B10" s="118" t="s">
        <v>7</v>
      </c>
      <c r="C10" s="119" t="s">
        <v>55</v>
      </c>
    </row>
    <row r="11" spans="1:4" s="51" customFormat="1" ht="24.95" customHeight="1">
      <c r="B11" s="73" t="s">
        <v>8</v>
      </c>
      <c r="C11" s="117" t="s">
        <v>50</v>
      </c>
    </row>
    <row r="12" spans="1:4" s="51" customFormat="1" ht="24.95" customHeight="1">
      <c r="B12" s="118" t="s">
        <v>25</v>
      </c>
      <c r="C12" s="119" t="str">
        <f ca="1">IF(turniej!G21=1,turniej!E22,IF(turniej!G21=2,turniej!E18," "))</f>
        <v>SZARMACH Julia</v>
      </c>
    </row>
    <row r="13" spans="1:4" s="51" customFormat="1" ht="24.95" customHeight="1">
      <c r="B13" s="73"/>
      <c r="C13" s="117" t="str">
        <f ca="1">IF(turniej!G27=1,turniej!E30,IF(turniej!G27=2,turniej!E26," "))</f>
        <v>CZAPLEJEWICZ Lena</v>
      </c>
    </row>
    <row r="14" spans="1:4" s="51" customFormat="1" ht="24.95" customHeight="1">
      <c r="B14" s="118"/>
      <c r="C14" s="119" t="str">
        <f ca="1">IF(turniej!G37=1,turniej!E38,IF(turniej!G37=2,turniej!E34," "))</f>
        <v>LICZNERSKA Maria</v>
      </c>
    </row>
    <row r="15" spans="1:4" s="51" customFormat="1" ht="24.95" customHeight="1">
      <c r="B15" s="73"/>
      <c r="C15" s="117" t="str">
        <f ca="1">IF(turniej!G11=1,turniej!E14,IF(turniej!G11=2,turniej!E10," "))</f>
        <v>STEFANOWICZ Milena</v>
      </c>
    </row>
    <row r="16" spans="1:4" s="51" customFormat="1" ht="24.95" customHeight="1">
      <c r="B16" s="118" t="s">
        <v>46</v>
      </c>
      <c r="C16" s="119" t="str">
        <f ca="1">IF(turniej!D15=1,turniej!B15,IF(turniej!D15=2,turniej!B13," "))</f>
        <v>ALEKSANDRZAK Klaudia</v>
      </c>
    </row>
    <row r="17" spans="2:4" s="51" customFormat="1" ht="24.95" customHeight="1">
      <c r="B17" s="73"/>
      <c r="C17" s="117" t="str">
        <f ca="1">IF(turniej!D33=1,turniej!B35,IF(turniej!D33=2,turniej!B33," "))</f>
        <v>WYSOCKA Gabriela</v>
      </c>
    </row>
    <row r="18" spans="2:4" s="51" customFormat="1" ht="24.95" customHeight="1">
      <c r="B18" s="118"/>
      <c r="C18" s="119" t="str">
        <f ca="1">IF(turniej!D31=1,turniej!B31,IF(turniej!D31=2,turniej!B29," "))</f>
        <v>GOLDER Kinga</v>
      </c>
    </row>
    <row r="19" spans="2:4" s="51" customFormat="1" ht="24.95" customHeight="1">
      <c r="B19" s="73"/>
      <c r="C19" s="117" t="str">
        <f ca="1">IF(turniej!D17=1,turniej!B19,IF(turniej!D17=2,turniej!B17," "))</f>
        <v>SZYŁKIEWICZ Lena</v>
      </c>
    </row>
    <row r="20" spans="2:4" s="51" customFormat="1" ht="24.95" customHeight="1">
      <c r="B20" s="118" t="s">
        <v>47</v>
      </c>
      <c r="C20" s="119" t="str">
        <f ca="1">IF(turniej!D23=1,turniej!B23,IF(turniej!D23=2,turniej!B21," "))</f>
        <v>SARGALSKA Alicja</v>
      </c>
    </row>
    <row r="21" spans="2:4" s="51" customFormat="1" ht="24.95" customHeight="1">
      <c r="B21" s="73"/>
      <c r="C21" s="117" t="str">
        <f ca="1">IF(turniej!D25=1,turniej!B27,IF(turniej!D25=2,turniej!B25," "))</f>
        <v>OLIWA Wiktoria</v>
      </c>
    </row>
    <row r="22" spans="2:4" s="51" customFormat="1" ht="24.95" customHeight="1">
      <c r="B22" s="118"/>
      <c r="C22" s="119" t="str">
        <f ca="1">IF(turniej!D39=1,turniej!B39,IF(turniej!D39=2,turniej!B37," "))</f>
        <v>DMYTRYSZYN Natasza</v>
      </c>
    </row>
    <row r="23" spans="2:4" s="51" customFormat="1" ht="24.95" customHeight="1">
      <c r="B23" s="73"/>
      <c r="C23" s="117" t="str">
        <f ca="1">IF(turniej!D9=1,turniej!B11,IF(turniej!D9=2,turniej!B9," "))</f>
        <v>wolny los</v>
      </c>
    </row>
    <row r="24" spans="2:4" s="51" customFormat="1" ht="24.95" customHeight="1">
      <c r="B24" s="61"/>
      <c r="C24" s="52"/>
      <c r="D24" s="70" t="s">
        <v>24</v>
      </c>
    </row>
    <row r="25" spans="2:4" s="51" customFormat="1" ht="20.100000000000001" customHeight="1">
      <c r="B25" s="61"/>
      <c r="C25" s="52"/>
    </row>
    <row r="26" spans="2:4" s="51" customFormat="1" ht="20.100000000000001" customHeight="1">
      <c r="B26" s="61"/>
      <c r="C26" s="52"/>
    </row>
    <row r="27" spans="2:4" s="51" customFormat="1" ht="20.100000000000001" customHeight="1">
      <c r="B27" s="61"/>
      <c r="C27" s="52"/>
    </row>
    <row r="28" spans="2:4" s="51" customFormat="1" ht="20.100000000000001" customHeight="1">
      <c r="B28" s="61"/>
      <c r="C28" s="52"/>
    </row>
    <row r="29" spans="2:4" s="51" customFormat="1" ht="20.100000000000001" customHeight="1">
      <c r="B29" s="61"/>
      <c r="C29" s="52"/>
    </row>
    <row r="30" spans="2:4" s="51" customFormat="1" ht="20.100000000000001" customHeight="1">
      <c r="B30" s="61"/>
      <c r="C30" s="52"/>
    </row>
    <row r="31" spans="2:4" s="51" customFormat="1" ht="20.100000000000001" customHeight="1">
      <c r="B31" s="61"/>
      <c r="C31" s="52"/>
    </row>
    <row r="32" spans="2:4" s="51" customFormat="1" ht="20.100000000000001" customHeight="1">
      <c r="B32" s="61"/>
      <c r="C32" s="52"/>
    </row>
    <row r="33" spans="2:3" s="51" customFormat="1" ht="20.100000000000001" customHeight="1">
      <c r="B33" s="61"/>
      <c r="C33" s="52"/>
    </row>
    <row r="34" spans="2:3" s="51" customFormat="1" ht="20.100000000000001" customHeight="1">
      <c r="B34" s="61"/>
      <c r="C34" s="52"/>
    </row>
    <row r="35" spans="2:3" s="51" customFormat="1" ht="20.100000000000001" customHeight="1">
      <c r="B35" s="61"/>
      <c r="C35" s="52"/>
    </row>
    <row r="36" spans="2:3" s="51" customFormat="1" ht="20.100000000000001" customHeight="1">
      <c r="B36" s="61"/>
      <c r="C36" s="52"/>
    </row>
    <row r="37" spans="2:3" s="51" customFormat="1" ht="20.100000000000001" customHeight="1">
      <c r="B37" s="61"/>
      <c r="C37" s="52"/>
    </row>
    <row r="38" spans="2:3" s="51" customFormat="1" ht="20.100000000000001" customHeight="1">
      <c r="B38" s="61"/>
      <c r="C38" s="52"/>
    </row>
    <row r="39" spans="2:3" s="51" customFormat="1" ht="20.100000000000001" customHeight="1">
      <c r="B39" s="61"/>
      <c r="C39" s="52"/>
    </row>
    <row r="40" spans="2:3" s="51" customFormat="1" ht="20.100000000000001" customHeight="1">
      <c r="B40" s="61"/>
      <c r="C40" s="52"/>
    </row>
    <row r="41" spans="2:3" s="51" customFormat="1" ht="20.100000000000001" customHeight="1">
      <c r="B41" s="61"/>
      <c r="C41" s="52"/>
    </row>
    <row r="42" spans="2:3" s="51" customFormat="1" ht="20.100000000000001" customHeight="1">
      <c r="B42" s="61"/>
      <c r="C42" s="52"/>
    </row>
    <row r="43" spans="2:3" s="51" customFormat="1" ht="20.100000000000001" customHeight="1">
      <c r="B43" s="61"/>
      <c r="C43" s="52"/>
    </row>
    <row r="44" spans="2:3" s="51" customFormat="1" ht="20.100000000000001" customHeight="1">
      <c r="B44" s="61"/>
      <c r="C44" s="52"/>
    </row>
    <row r="45" spans="2:3" s="51" customFormat="1" ht="20.100000000000001" customHeight="1">
      <c r="B45" s="61"/>
      <c r="C45" s="52"/>
    </row>
    <row r="46" spans="2:3" s="51" customFormat="1" ht="20.100000000000001" customHeight="1">
      <c r="B46" s="61"/>
      <c r="C46" s="52"/>
    </row>
    <row r="47" spans="2:3" s="51" customFormat="1" ht="20.100000000000001" customHeight="1">
      <c r="B47" s="61"/>
      <c r="C47" s="52"/>
    </row>
    <row r="48" spans="2:3" s="51" customFormat="1" ht="20.100000000000001" customHeight="1">
      <c r="B48" s="61"/>
      <c r="C48" s="52"/>
    </row>
    <row r="49" spans="2:3" s="51" customFormat="1" ht="20.100000000000001" customHeight="1">
      <c r="B49" s="61"/>
      <c r="C49" s="52"/>
    </row>
    <row r="50" spans="2:3" s="51" customFormat="1" ht="20.100000000000001" customHeight="1">
      <c r="B50" s="61"/>
      <c r="C50" s="52"/>
    </row>
    <row r="51" spans="2:3" s="51" customFormat="1" ht="20.100000000000001" customHeight="1">
      <c r="B51" s="61"/>
      <c r="C51" s="52"/>
    </row>
    <row r="52" spans="2:3" s="51" customFormat="1" ht="20.100000000000001" customHeight="1">
      <c r="B52" s="61"/>
      <c r="C52" s="52"/>
    </row>
    <row r="53" spans="2:3" s="51" customFormat="1" ht="20.100000000000001" customHeight="1">
      <c r="B53" s="61"/>
      <c r="C53" s="52"/>
    </row>
    <row r="54" spans="2:3" s="51" customFormat="1" ht="20.100000000000001" customHeight="1">
      <c r="B54" s="61"/>
      <c r="C54" s="52"/>
    </row>
    <row r="55" spans="2:3" s="51" customFormat="1" ht="20.100000000000001" customHeight="1">
      <c r="B55" s="61"/>
      <c r="C55" s="52"/>
    </row>
    <row r="56" spans="2:3" s="51" customFormat="1" ht="20.100000000000001" customHeight="1">
      <c r="B56" s="61"/>
      <c r="C56" s="52"/>
    </row>
    <row r="57" spans="2:3" s="51" customFormat="1" ht="20.100000000000001" customHeight="1">
      <c r="B57" s="61"/>
      <c r="C57" s="52"/>
    </row>
    <row r="58" spans="2:3" s="51" customFormat="1" ht="20.100000000000001" customHeight="1">
      <c r="B58" s="61"/>
      <c r="C58" s="52"/>
    </row>
    <row r="59" spans="2:3" s="51" customFormat="1" ht="20.100000000000001" customHeight="1">
      <c r="B59" s="61"/>
      <c r="C59" s="52"/>
    </row>
    <row r="60" spans="2:3" s="51" customFormat="1" ht="20.100000000000001" customHeight="1">
      <c r="B60" s="61"/>
      <c r="C60" s="52"/>
    </row>
    <row r="61" spans="2:3" s="51" customFormat="1" ht="20.100000000000001" customHeight="1">
      <c r="B61" s="61"/>
      <c r="C61" s="52"/>
    </row>
    <row r="62" spans="2:3" s="51" customFormat="1" ht="20.100000000000001" customHeight="1">
      <c r="B62" s="61"/>
      <c r="C62" s="52"/>
    </row>
    <row r="63" spans="2:3" s="51" customFormat="1" ht="20.100000000000001" customHeight="1">
      <c r="B63" s="61"/>
      <c r="C63" s="52"/>
    </row>
    <row r="64" spans="2:3" s="51" customFormat="1" ht="20.100000000000001" customHeight="1">
      <c r="B64" s="61"/>
      <c r="C64" s="52"/>
    </row>
    <row r="65" spans="2:3" s="51" customFormat="1" ht="20.100000000000001" customHeight="1">
      <c r="B65" s="61"/>
      <c r="C65" s="52"/>
    </row>
    <row r="66" spans="2:3" s="51" customFormat="1" ht="21">
      <c r="B66" s="61"/>
      <c r="C66" s="52"/>
    </row>
    <row r="67" spans="2:3" s="51" customFormat="1" ht="21">
      <c r="B67" s="61"/>
      <c r="C67" s="52"/>
    </row>
    <row r="68" spans="2:3" s="51" customFormat="1" ht="21">
      <c r="B68" s="61"/>
      <c r="C68" s="52"/>
    </row>
    <row r="69" spans="2:3" s="51" customFormat="1" ht="21">
      <c r="B69" s="61"/>
      <c r="C69" s="52"/>
    </row>
    <row r="70" spans="2:3" s="51" customFormat="1" ht="21">
      <c r="B70" s="61"/>
      <c r="C70" s="52"/>
    </row>
    <row r="71" spans="2:3" s="51" customFormat="1" ht="21">
      <c r="B71" s="61"/>
      <c r="C71" s="52"/>
    </row>
    <row r="72" spans="2:3" s="51" customFormat="1" ht="21">
      <c r="B72" s="61"/>
      <c r="C72" s="52"/>
    </row>
    <row r="73" spans="2:3" s="51" customFormat="1" ht="21">
      <c r="B73" s="61"/>
      <c r="C73" s="52"/>
    </row>
    <row r="74" spans="2:3" s="51" customFormat="1" ht="21">
      <c r="B74" s="61"/>
      <c r="C74" s="52"/>
    </row>
    <row r="75" spans="2:3" s="51" customFormat="1" ht="21">
      <c r="B75" s="61"/>
      <c r="C75" s="52"/>
    </row>
    <row r="76" spans="2:3" s="51" customFormat="1" ht="21">
      <c r="B76" s="61"/>
      <c r="C76" s="52"/>
    </row>
    <row r="77" spans="2:3" s="51" customFormat="1" ht="21">
      <c r="B77" s="61"/>
      <c r="C77" s="52"/>
    </row>
    <row r="78" spans="2:3" s="51" customFormat="1" ht="21">
      <c r="B78" s="61"/>
      <c r="C78" s="52"/>
    </row>
    <row r="79" spans="2:3" s="51" customFormat="1" ht="21">
      <c r="B79" s="61"/>
      <c r="C79" s="52"/>
    </row>
    <row r="80" spans="2:3" s="51" customFormat="1" ht="21">
      <c r="B80" s="61"/>
      <c r="C80" s="52"/>
    </row>
    <row r="81" spans="2:3" s="51" customFormat="1" ht="21">
      <c r="B81" s="61"/>
      <c r="C81" s="52"/>
    </row>
    <row r="82" spans="2:3" s="51" customFormat="1" ht="21">
      <c r="B82" s="61"/>
      <c r="C82" s="52"/>
    </row>
    <row r="83" spans="2:3" s="51" customFormat="1" ht="21">
      <c r="B83" s="61"/>
      <c r="C83" s="52"/>
    </row>
    <row r="84" spans="2:3" s="51" customFormat="1" ht="21">
      <c r="B84" s="61"/>
      <c r="C84" s="52"/>
    </row>
    <row r="85" spans="2:3" s="51" customFormat="1" ht="21">
      <c r="B85" s="61"/>
      <c r="C85" s="52"/>
    </row>
    <row r="86" spans="2:3" s="51" customFormat="1" ht="21">
      <c r="B86" s="61"/>
      <c r="C86" s="52"/>
    </row>
    <row r="87" spans="2:3" s="51" customFormat="1" ht="21">
      <c r="B87" s="61"/>
      <c r="C87" s="52"/>
    </row>
    <row r="88" spans="2:3" s="51" customFormat="1" ht="21">
      <c r="B88" s="61"/>
      <c r="C88" s="52"/>
    </row>
    <row r="89" spans="2:3" s="51" customFormat="1" ht="21">
      <c r="B89" s="61"/>
      <c r="C89" s="52"/>
    </row>
    <row r="90" spans="2:3" s="51" customFormat="1" ht="21">
      <c r="B90" s="61"/>
      <c r="C90" s="52"/>
    </row>
    <row r="91" spans="2:3" s="51" customFormat="1" ht="21">
      <c r="B91" s="61"/>
      <c r="C91" s="52"/>
    </row>
  </sheetData>
  <mergeCells count="3">
    <mergeCell ref="A1:D1"/>
    <mergeCell ref="A3:D3"/>
    <mergeCell ref="A4:D4"/>
  </mergeCells>
  <phoneticPr fontId="3" type="noConversion"/>
  <printOptions horizontalCentered="1"/>
  <pageMargins left="0.39370078740157483" right="0.39370078740157483" top="0.23622047244094491" bottom="0.19685039370078741" header="0" footer="0"/>
  <pageSetup paperSize="9" scale="67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lista</vt:lpstr>
      <vt:lpstr>turniej</vt:lpstr>
      <vt:lpstr>klasyfikacja</vt:lpstr>
      <vt:lpstr>lista!Obszar_wydruku</vt:lpstr>
      <vt:lpstr>turniej!Obszar_wydruku</vt:lpstr>
    </vt:vector>
  </TitlesOfParts>
  <Company>Agamar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Grand Prix Weteranów</dc:title>
  <dc:creator>Marek Przybyłowicz</dc:creator>
  <cp:lastModifiedBy>Admin</cp:lastModifiedBy>
  <cp:lastPrinted>2021-10-18T08:17:57Z</cp:lastPrinted>
  <dcterms:created xsi:type="dcterms:W3CDTF">2010-11-12T23:06:18Z</dcterms:created>
  <dcterms:modified xsi:type="dcterms:W3CDTF">2021-10-18T08:19:19Z</dcterms:modified>
</cp:coreProperties>
</file>